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32760" windowWidth="13620" windowHeight="9015" activeTab="1"/>
  </bookViews>
  <sheets>
    <sheet name="Safnblað" sheetId="1" r:id="rId1"/>
    <sheet name="Tilboðsskrá" sheetId="2" r:id="rId2"/>
    <sheet name="Sheet1" sheetId="3" r:id="rId3"/>
  </sheets>
  <definedNames>
    <definedName name="_Ref298073617" localSheetId="1">'Tilboðsskrá'!#REF!</definedName>
    <definedName name="_Toc13149299" localSheetId="1">'Tilboðsskrá'!#REF!</definedName>
    <definedName name="_Toc138831391" localSheetId="1">'Tilboðsskrá'!$B$198</definedName>
    <definedName name="_Toc292451354" localSheetId="1">'Tilboðsskrá'!$B$32</definedName>
    <definedName name="_Toc297635477" localSheetId="1">'Tilboðsskrá'!#REF!</definedName>
    <definedName name="_Toc297635478" localSheetId="1">'Tilboðsskrá'!#REF!</definedName>
    <definedName name="_Toc297841592" localSheetId="1">'Tilboðsskrá'!#REF!</definedName>
    <definedName name="_Toc298082317" localSheetId="1">'Tilboðsskrá'!#REF!</definedName>
    <definedName name="_Toc298082318" localSheetId="1">'Tilboðsskrá'!#REF!</definedName>
    <definedName name="_Toc298906342" localSheetId="1">'Tilboðsskrá'!$B$44</definedName>
    <definedName name="_Toc380255449" localSheetId="1">'Tilboðsskrá'!$B$51</definedName>
    <definedName name="_Toc41101614" localSheetId="1">'Tilboðsskrá'!#REF!</definedName>
    <definedName name="_xlnm.Print_Area" localSheetId="0">'Safnblað'!$A$2:$F$29</definedName>
    <definedName name="_xlnm.Print_Area" localSheetId="1">'Tilboðsskrá'!$A$3:$G$262</definedName>
    <definedName name="_xlnm.Print_Titles" localSheetId="1">'Tilboðsskrá'!$4:$5</definedName>
    <definedName name="_xlnm.Print_Titles">'Tilboðsskrá'!$3:$3</definedName>
  </definedNames>
  <calcPr fullCalcOnLoad="1"/>
</workbook>
</file>

<file path=xl/sharedStrings.xml><?xml version="1.0" encoding="utf-8"?>
<sst xmlns="http://schemas.openxmlformats.org/spreadsheetml/2006/main" count="523" uniqueCount="323">
  <si>
    <t>kr.</t>
  </si>
  <si>
    <t>SAMTALS FLUTT Á TILBOÐSBLAÐ</t>
  </si>
  <si>
    <t>KR.</t>
  </si>
  <si>
    <t>TILBOÐSSKRÁ</t>
  </si>
  <si>
    <t>Magn</t>
  </si>
  <si>
    <t>Eining</t>
  </si>
  <si>
    <t>Einingarverð</t>
  </si>
  <si>
    <t>Samtals flutt á safnblað</t>
  </si>
  <si>
    <t>Aðstaða</t>
  </si>
  <si>
    <t>Frágangur</t>
  </si>
  <si>
    <t xml:space="preserve"> 2.</t>
  </si>
  <si>
    <t>Tékkreikningar</t>
  </si>
  <si>
    <t>Heildartilboð</t>
  </si>
  <si>
    <t>AÐSTAÐA, FRÁGANGUR O.FL.</t>
  </si>
  <si>
    <t xml:space="preserve">Fyllið inní </t>
  </si>
  <si>
    <t>gulu reitina</t>
  </si>
  <si>
    <t>Skjalið er "Protected" en ekkert password</t>
  </si>
  <si>
    <t xml:space="preserve"> 3.</t>
  </si>
  <si>
    <t>Menn</t>
  </si>
  <si>
    <t>Verkamaður</t>
  </si>
  <si>
    <t>Vélamaður / bílstjóri</t>
  </si>
  <si>
    <t>Iðnaðarmaður- Pípulagningamaður, smiður eða garðyrkjumaður</t>
  </si>
  <si>
    <t>Mælingamaður</t>
  </si>
  <si>
    <t>Tæki án vélamanns</t>
  </si>
  <si>
    <t>Hjólavél- t.d. Komatsu PW150 eða sambærileg vél</t>
  </si>
  <si>
    <t>Smágrafa - vél á beltum til graftar meðfram strengjum</t>
  </si>
  <si>
    <t>Vörubíll með krana</t>
  </si>
  <si>
    <t>Vörubíll</t>
  </si>
  <si>
    <t xml:space="preserve"> 1.</t>
  </si>
  <si>
    <t>Öryggisráðstafanir</t>
  </si>
  <si>
    <t xml:space="preserve"> 1.2</t>
  </si>
  <si>
    <t>REIKNINGSVINNA</t>
  </si>
  <si>
    <t>AÐSTÆÐUR Á VINNUSVÆÐI O.FL.</t>
  </si>
  <si>
    <t>VEITUR</t>
  </si>
  <si>
    <t>JARÐVINNA</t>
  </si>
  <si>
    <t xml:space="preserve"> 2.1</t>
  </si>
  <si>
    <t xml:space="preserve"> 2.2</t>
  </si>
  <si>
    <t>Upprif á malbiki</t>
  </si>
  <si>
    <t>Sögun malbiks</t>
  </si>
  <si>
    <t>FRÁVEITULAGNIR</t>
  </si>
  <si>
    <t>Niðurföll</t>
  </si>
  <si>
    <t>Jarðstrengir lagðir í skurð</t>
  </si>
  <si>
    <t>Brunnar</t>
  </si>
  <si>
    <t>Brunnbotnar Ø1000</t>
  </si>
  <si>
    <t>Myndbandsupptökur</t>
  </si>
  <si>
    <t>m</t>
  </si>
  <si>
    <t>3.7.</t>
  </si>
  <si>
    <t>Gröftur</t>
  </si>
  <si>
    <t>GÖTULÝSING</t>
  </si>
  <si>
    <t>FJARSKIPTALAGNIR MÍLU</t>
  </si>
  <si>
    <t>Lokar og spindlar</t>
  </si>
  <si>
    <t xml:space="preserve"> 3.5</t>
  </si>
  <si>
    <t>HITAVEITULAGNIR</t>
  </si>
  <si>
    <t>KALDAVATNSLAGNIR</t>
  </si>
  <si>
    <t xml:space="preserve"> 1.1</t>
  </si>
  <si>
    <t xml:space="preserve"> 1.1.1</t>
  </si>
  <si>
    <t xml:space="preserve"> 1.1.2</t>
  </si>
  <si>
    <t>GATNAGERÐ</t>
  </si>
  <si>
    <t>Bergskeringar</t>
  </si>
  <si>
    <t>FYLLINGAR OG BURÐARLÖG</t>
  </si>
  <si>
    <t>Losun á klöpp í skurðum</t>
  </si>
  <si>
    <t>heild</t>
  </si>
  <si>
    <t>stk.</t>
  </si>
  <si>
    <t>klst</t>
  </si>
  <si>
    <r>
      <t>m</t>
    </r>
    <r>
      <rPr>
        <vertAlign val="superscript"/>
        <sz val="11"/>
        <rFont val="Times New Roman"/>
        <family val="1"/>
      </rPr>
      <t>2</t>
    </r>
  </si>
  <si>
    <r>
      <t>m</t>
    </r>
    <r>
      <rPr>
        <vertAlign val="superscript"/>
        <sz val="11"/>
        <rFont val="Times New Roman"/>
        <family val="1"/>
      </rPr>
      <t>3</t>
    </r>
  </si>
  <si>
    <t>stk</t>
  </si>
  <si>
    <t>Beltagrafa &gt; 30 tonn</t>
  </si>
  <si>
    <t>Beltagrafa með fleyg &gt; 30 tonn</t>
  </si>
  <si>
    <t xml:space="preserve">Verð kr. </t>
  </si>
  <si>
    <t>Þrýstiprófun</t>
  </si>
  <si>
    <t>Brunahanar</t>
  </si>
  <si>
    <t>Tenging við núverandi lagnir</t>
  </si>
  <si>
    <t>Ídráttarrrör</t>
  </si>
  <si>
    <t>Brunnkeilur Ø600/1000 ásamt upphækkunum</t>
  </si>
  <si>
    <t>Brunneiningar Ø1000</t>
  </si>
  <si>
    <t xml:space="preserve"> 2.1.2</t>
  </si>
  <si>
    <t xml:space="preserve"> 3.8.</t>
  </si>
  <si>
    <t xml:space="preserve"> 3.8.2</t>
  </si>
  <si>
    <t>3.8.</t>
  </si>
  <si>
    <t>Ljósastólpi 5 m (upp úr jörðu)</t>
  </si>
  <si>
    <t>Götuskápar</t>
  </si>
  <si>
    <t>Fylling í götur, bílastæði, gangstéttar og göngustíga</t>
  </si>
  <si>
    <t>Gröftur fyrir frárennslislögnum</t>
  </si>
  <si>
    <t>Tengingar við núverandi kerfi</t>
  </si>
  <si>
    <t>Frauðplötur</t>
  </si>
  <si>
    <t>Jarðvegsdúkur</t>
  </si>
  <si>
    <t>Ø250 PP</t>
  </si>
  <si>
    <t>Niðurfall Ø400 með kúlurist</t>
  </si>
  <si>
    <t>Efni nýtt á verksvæðinu</t>
  </si>
  <si>
    <t xml:space="preserve"> 2.1.1</t>
  </si>
  <si>
    <t xml:space="preserve"> 2.2.1</t>
  </si>
  <si>
    <t>Ljósastólpi 6,3 m (upp úr jörðu)</t>
  </si>
  <si>
    <t>110 mm rør undir vegi</t>
  </si>
  <si>
    <t>DN80</t>
  </si>
  <si>
    <t>DN50</t>
  </si>
  <si>
    <t>Heimlagnir</t>
  </si>
  <si>
    <t>Ótengdar heimlagnir</t>
  </si>
  <si>
    <t>Niðurfall Ø400 með göturist</t>
  </si>
  <si>
    <t>3.6.2</t>
  </si>
  <si>
    <t>Færsla á ljósastólpum</t>
  </si>
  <si>
    <t>Röralögn</t>
  </si>
  <si>
    <t xml:space="preserve">Ídráttarrör </t>
  </si>
  <si>
    <t xml:space="preserve">  3.5.1</t>
  </si>
  <si>
    <t xml:space="preserve"> 3.4</t>
  </si>
  <si>
    <t xml:space="preserve">  3.4.2</t>
  </si>
  <si>
    <t>Kaldavatnslagnir</t>
  </si>
  <si>
    <t xml:space="preserve">  3.4.3</t>
  </si>
  <si>
    <t xml:space="preserve">  3.4.5</t>
  </si>
  <si>
    <t xml:space="preserve">  3.4.4</t>
  </si>
  <si>
    <t xml:space="preserve">  3.4.6</t>
  </si>
  <si>
    <t xml:space="preserve">  3.4.7</t>
  </si>
  <si>
    <t>Fráveitulagnir</t>
  </si>
  <si>
    <t>Frágangur tenginga og langaenda</t>
  </si>
  <si>
    <t>Leka- og þrýstiprófun fráveitulagna</t>
  </si>
  <si>
    <t>Gröftur fyrir öðrum veitulögnum</t>
  </si>
  <si>
    <t>Fylling</t>
  </si>
  <si>
    <t>Söndun með frárennslislögnum</t>
  </si>
  <si>
    <t>Söndun með öðrum veitulögnum</t>
  </si>
  <si>
    <t>Burðarhæf fylling</t>
  </si>
  <si>
    <t>Tengiholur</t>
  </si>
  <si>
    <t>Lagnaendar</t>
  </si>
  <si>
    <t>Meðhöndlun núverandi lagna</t>
  </si>
  <si>
    <t>Lagnaþverun</t>
  </si>
  <si>
    <t>Gröftur samsíða lögnum</t>
  </si>
  <si>
    <t xml:space="preserve"> 3.2.8</t>
  </si>
  <si>
    <t>Þveranir</t>
  </si>
  <si>
    <t>Vegir/Götur/Gangstígar</t>
  </si>
  <si>
    <t>Ný niðurföll</t>
  </si>
  <si>
    <t xml:space="preserve"> 3.6</t>
  </si>
  <si>
    <t xml:space="preserve"> 3.8.3</t>
  </si>
  <si>
    <t xml:space="preserve"> 3.8.4</t>
  </si>
  <si>
    <t xml:space="preserve"> 3.9.</t>
  </si>
  <si>
    <t xml:space="preserve"> 3.9.2</t>
  </si>
  <si>
    <t>Fylling undir ofanvatnsrás, sandlag</t>
  </si>
  <si>
    <t>Fyllingar undir ofanvatnsrás, grúsarfylling</t>
  </si>
  <si>
    <t>Efni ekið á viðeigandi losunarstað</t>
  </si>
  <si>
    <t>Sögun</t>
  </si>
  <si>
    <t>RIF NÚVERANDI YFIRBORÐS</t>
  </si>
  <si>
    <t xml:space="preserve"> 2.1.3</t>
  </si>
  <si>
    <t xml:space="preserve"> 2.3</t>
  </si>
  <si>
    <t xml:space="preserve"> 2.3.1</t>
  </si>
  <si>
    <t xml:space="preserve"> 2.3.3</t>
  </si>
  <si>
    <t xml:space="preserve"> 2.3.4</t>
  </si>
  <si>
    <t>Yfirlag á styrktarlag</t>
  </si>
  <si>
    <t>Jöfnunarlag/Mulningur</t>
  </si>
  <si>
    <t xml:space="preserve"> 2.4</t>
  </si>
  <si>
    <t xml:space="preserve"> 2.4.1</t>
  </si>
  <si>
    <t xml:space="preserve"> 2.4.2</t>
  </si>
  <si>
    <t>ÝMISS FRÁGANGUR</t>
  </si>
  <si>
    <t>Malbikun</t>
  </si>
  <si>
    <t>Grasþakning</t>
  </si>
  <si>
    <t>Ø160 PP</t>
  </si>
  <si>
    <t>DN65</t>
  </si>
  <si>
    <t>Fjöldi suða/samsetninga</t>
  </si>
  <si>
    <t>Jarðlokar með þjónustulokum</t>
  </si>
  <si>
    <t xml:space="preserve"> 3.8.5</t>
  </si>
  <si>
    <t xml:space="preserve"> 3.3</t>
  </si>
  <si>
    <t xml:space="preserve">  3.3.3</t>
  </si>
  <si>
    <t xml:space="preserve">  3.3.4</t>
  </si>
  <si>
    <t xml:space="preserve">  3.3.5</t>
  </si>
  <si>
    <t xml:space="preserve"> 3.3.5.1</t>
  </si>
  <si>
    <t xml:space="preserve">  3.3.6</t>
  </si>
  <si>
    <t xml:space="preserve">  3.3.7</t>
  </si>
  <si>
    <t xml:space="preserve"> 3.3.8</t>
  </si>
  <si>
    <t xml:space="preserve"> 3.3.9</t>
  </si>
  <si>
    <t xml:space="preserve"> 3.2.</t>
  </si>
  <si>
    <t xml:space="preserve"> 3.2.1</t>
  </si>
  <si>
    <t xml:space="preserve"> 3.2.2</t>
  </si>
  <si>
    <t xml:space="preserve"> 3.2.3</t>
  </si>
  <si>
    <t xml:space="preserve"> 3.2.4</t>
  </si>
  <si>
    <t xml:space="preserve"> 3.2.5</t>
  </si>
  <si>
    <t xml:space="preserve"> 3.2.6</t>
  </si>
  <si>
    <t xml:space="preserve"> 3.2.7</t>
  </si>
  <si>
    <t>3.2.8.1</t>
  </si>
  <si>
    <t>Jarðlokar</t>
  </si>
  <si>
    <t>Flutningur efnis á viðurkenndan losunarstað</t>
  </si>
  <si>
    <t>3.9.</t>
  </si>
  <si>
    <t xml:space="preserve"> 3.7.</t>
  </si>
  <si>
    <t xml:space="preserve"> 3.7.2</t>
  </si>
  <si>
    <t>3.7.3</t>
  </si>
  <si>
    <t>3.7.4</t>
  </si>
  <si>
    <t>3.7.5</t>
  </si>
  <si>
    <t>3.7.6</t>
  </si>
  <si>
    <t>Einangruð stálrör</t>
  </si>
  <si>
    <t xml:space="preserve">  3.5.5</t>
  </si>
  <si>
    <t xml:space="preserve">  3.5.10</t>
  </si>
  <si>
    <t>3.5.5.1</t>
  </si>
  <si>
    <t>3.5.5.2</t>
  </si>
  <si>
    <t>Heimæðalokar</t>
  </si>
  <si>
    <t>Göngubrýr, fyrsta uppsetning</t>
  </si>
  <si>
    <t>Göngubrýr, enduruppsetning</t>
  </si>
  <si>
    <t>Ø400 PP</t>
  </si>
  <si>
    <t>DN100</t>
  </si>
  <si>
    <t>DN40</t>
  </si>
  <si>
    <t>DN32</t>
  </si>
  <si>
    <t>Lagning röra Ljósleiðarans</t>
  </si>
  <si>
    <t>FJARSKIPTALAGNIR LJÓSLEIÐARANS</t>
  </si>
  <si>
    <t>Jarðstrengir 4x50 mm² Al, lagður í skurð</t>
  </si>
  <si>
    <t>Ljósastólpar (verkkaupi útvegar stólpa)</t>
  </si>
  <si>
    <t>Ísráttarrör</t>
  </si>
  <si>
    <t>Tengiskápar</t>
  </si>
  <si>
    <t xml:space="preserve"> 3.6.3</t>
  </si>
  <si>
    <t xml:space="preserve"> 3.6.4</t>
  </si>
  <si>
    <t>Jarðstrengir og jarðvírar</t>
  </si>
  <si>
    <t xml:space="preserve"> 3.6.5</t>
  </si>
  <si>
    <t>Fjarlægja eldri strengi</t>
  </si>
  <si>
    <t>RAFLAGNIR</t>
  </si>
  <si>
    <t xml:space="preserve"> 1.1.4</t>
  </si>
  <si>
    <t>Hreinsun á tækjum</t>
  </si>
  <si>
    <t xml:space="preserve"> 1.1.5</t>
  </si>
  <si>
    <t>Merking vinnusvæða</t>
  </si>
  <si>
    <t>Uppsetning götuskápa</t>
  </si>
  <si>
    <t>Fylling úr bergskeringu/skeringu</t>
  </si>
  <si>
    <t>Fylling með aðkeyrðu efni</t>
  </si>
  <si>
    <t>Vaxtarlag á grassvæðum</t>
  </si>
  <si>
    <t>Ø250 PP, lekaprófun</t>
  </si>
  <si>
    <t>Ø400 PP, lekaprófun</t>
  </si>
  <si>
    <t>Lokar og spindlar DN180</t>
  </si>
  <si>
    <t>DN125</t>
  </si>
  <si>
    <t>DN200</t>
  </si>
  <si>
    <t>m. 2 þjónustulokum</t>
  </si>
  <si>
    <t xml:space="preserve">Ídráttarrör ø110 mm </t>
  </si>
  <si>
    <t>Uppsetning tengisk.skv. verklýsingu og teikningum</t>
  </si>
  <si>
    <t xml:space="preserve">Jarðvír OR 25 mm²  </t>
  </si>
  <si>
    <t xml:space="preserve">Jarðvír 50 mm²  </t>
  </si>
  <si>
    <t>Jarðstrengur 4x240 Al</t>
  </si>
  <si>
    <t>Jarðstrengur 4x50 Al</t>
  </si>
  <si>
    <t xml:space="preserve"> 3.6.6.2</t>
  </si>
  <si>
    <t>Flutningur efnis á tipp innan svæðis</t>
  </si>
  <si>
    <t xml:space="preserve"> 1.1.3</t>
  </si>
  <si>
    <t xml:space="preserve"> 2.2.2</t>
  </si>
  <si>
    <t xml:space="preserve"> 2.3.2</t>
  </si>
  <si>
    <t xml:space="preserve"> 2.4.3</t>
  </si>
  <si>
    <t>Lokar</t>
  </si>
  <si>
    <t xml:space="preserve">  3.5.13</t>
  </si>
  <si>
    <t>Eldri strengir fjarlægðir skv. Verklýsingu</t>
  </si>
  <si>
    <t>3.9.2.1</t>
  </si>
  <si>
    <t>3.9.2.2</t>
  </si>
  <si>
    <t xml:space="preserve"> 3.9.3</t>
  </si>
  <si>
    <t xml:space="preserve"> 4.2.2</t>
  </si>
  <si>
    <t>4.2.1          SAFNBLAÐ</t>
  </si>
  <si>
    <t>Jarðstrengir 5x16 mm² Al, lagður í skurð</t>
  </si>
  <si>
    <t>Jarðstrengir 5x16 mm² Al, dreginn í rör</t>
  </si>
  <si>
    <t>Hjólagrafa</t>
  </si>
  <si>
    <t>3.5.1.2</t>
  </si>
  <si>
    <t>Einangrun og samskeiti</t>
  </si>
  <si>
    <t>Ø315</t>
  </si>
  <si>
    <t>Ø225</t>
  </si>
  <si>
    <t>Ø200</t>
  </si>
  <si>
    <t>Ø160</t>
  </si>
  <si>
    <t>Ø140</t>
  </si>
  <si>
    <t>Ø110</t>
  </si>
  <si>
    <t>3.5.5.3</t>
  </si>
  <si>
    <t>Tengingar við núverandi lagnir</t>
  </si>
  <si>
    <t xml:space="preserve">  3.5.8</t>
  </si>
  <si>
    <t>Tenging við DN 200</t>
  </si>
  <si>
    <t>Tenging við DN 40</t>
  </si>
  <si>
    <t xml:space="preserve">  3.5.11</t>
  </si>
  <si>
    <t>Aflagt lagnaefni</t>
  </si>
  <si>
    <t>3.5.11.1</t>
  </si>
  <si>
    <t>Fjarlægja eldri lagnir</t>
  </si>
  <si>
    <t>DN65 og minna</t>
  </si>
  <si>
    <t>3.5.11.3</t>
  </si>
  <si>
    <t>Hitaveitubrunnur fjarlægður</t>
  </si>
  <si>
    <t>1.8m X 1.8m X 1.5m</t>
  </si>
  <si>
    <t>3.5.13.3</t>
  </si>
  <si>
    <t>Brunnur Mílu úr trefjaplasti</t>
  </si>
  <si>
    <t>Jarðstrengir 5x16 mm² Al, efni</t>
  </si>
  <si>
    <t>Jarðstrengir 4x50 mm² Al, efni</t>
  </si>
  <si>
    <t>Jarðstrengur 4x300 Al</t>
  </si>
  <si>
    <t>AC11: Malbik 50 mm</t>
  </si>
  <si>
    <t>Styrktarlag í götur og stíga, aðkeyrt</t>
  </si>
  <si>
    <t>Sögun steypu</t>
  </si>
  <si>
    <t>Upprif á steypu</t>
  </si>
  <si>
    <t>Upprif á steypu 100-200 mm</t>
  </si>
  <si>
    <t>Steypt stétt</t>
  </si>
  <si>
    <t>Lagning fjölpípuröra Mílu</t>
  </si>
  <si>
    <t>Lagning þverunarröra Mílu</t>
  </si>
  <si>
    <t>Lagning blástursröra Mílu</t>
  </si>
  <si>
    <t>Þverun gangstígar v. eldri hluta Hnoðraholts</t>
  </si>
  <si>
    <t>Tening við lagnaenda, tp02, tp03, tp06</t>
  </si>
  <si>
    <t>Tenging nýrra brunna við núv. lagnaenda, tp09 og tp10</t>
  </si>
  <si>
    <t>Tenging við lagnaenda, tp01</t>
  </si>
  <si>
    <t>Tengingar við núv. kerfi, tp04 og tp05</t>
  </si>
  <si>
    <t>Upprif á malbiki 50 -150 mm</t>
  </si>
  <si>
    <t>Gröftur fyrir tjörn</t>
  </si>
  <si>
    <t>Fylling undir botn tjarnar, sandlag</t>
  </si>
  <si>
    <t>Fylling undir botn tjarnar, grúsarfylling</t>
  </si>
  <si>
    <t>Frágangur rofvarnar við innrennsli í tjörn.</t>
  </si>
  <si>
    <t xml:space="preserve"> 3.3.10</t>
  </si>
  <si>
    <t>Lögn á milli tjarnarhluta</t>
  </si>
  <si>
    <t xml:space="preserve"> 2.4.4</t>
  </si>
  <si>
    <t xml:space="preserve"> 2.4.5</t>
  </si>
  <si>
    <t>Hljóðveggur</t>
  </si>
  <si>
    <t>Hellulögn</t>
  </si>
  <si>
    <t>2.4.3.4</t>
  </si>
  <si>
    <t>Hellulögn - Umferðarkantsteinn</t>
  </si>
  <si>
    <t>Gröftur og brottakstur</t>
  </si>
  <si>
    <t xml:space="preserve"> 2.4.6</t>
  </si>
  <si>
    <t>Ljósastólpi 4 m (upp úr jörðu)</t>
  </si>
  <si>
    <t>Færsla á ljósastólpum 5 m (taka niður og setja upp á nýjum stað)</t>
  </si>
  <si>
    <t>Fjarlægja strengi</t>
  </si>
  <si>
    <t>Heimtaugarör 14 mm</t>
  </si>
  <si>
    <t>Fjölpípurör 50 mm (7x12 mm)</t>
  </si>
  <si>
    <t>Ø110 mm</t>
  </si>
  <si>
    <t>600x900 cm jarðbrunnur 12t</t>
  </si>
  <si>
    <t>31 mm 4xø12 mm fjölpípurör lagt í skurð</t>
  </si>
  <si>
    <t>31 mm 4xø12 mm fjölpípurör dregið í ídráttarrör</t>
  </si>
  <si>
    <t>44 mm 8xø12 mmfjölpípurör lagt í skurð</t>
  </si>
  <si>
    <t>44 mm 8xø12 mm fjölpípurör dregið í ídráttarrör</t>
  </si>
  <si>
    <t>ø75 mm PVC-rör lagt í þveranir</t>
  </si>
  <si>
    <t>Ferhyrndur brunnur 600x900 mm</t>
  </si>
  <si>
    <r>
      <t>Tengiholur fyrir háspennu &gt;10 m</t>
    </r>
    <r>
      <rPr>
        <vertAlign val="superscript"/>
        <sz val="11"/>
        <rFont val="Times New Roman"/>
        <family val="1"/>
      </rPr>
      <t>3</t>
    </r>
  </si>
  <si>
    <t>Ø180 mm</t>
  </si>
  <si>
    <t>Skv.  teikningum 15 m hankir inn á lóð</t>
  </si>
  <si>
    <t>ø12 mm blástursrör lagt í skurð</t>
  </si>
  <si>
    <t>ø12 mm blástursrör dregið í ídráttarrör</t>
  </si>
  <si>
    <t>Jarðvír 1x25 mm² Cu, lagður í skurð</t>
  </si>
  <si>
    <t>Jarðvírsskot, einangraður jarðvír ásamt 2 C-klemmum</t>
  </si>
  <si>
    <t>Jarðvír 1x50 mm² Cu, lagður í skurð</t>
  </si>
  <si>
    <t>3.7.7</t>
  </si>
  <si>
    <t>Prófanir, úttek og viðtaka</t>
  </si>
</sst>
</file>

<file path=xl/styles.xml><?xml version="1.0" encoding="utf-8"?>
<styleSheet xmlns="http://schemas.openxmlformats.org/spreadsheetml/2006/main">
  <numFmts count="66">
    <numFmt numFmtId="5" formatCode="#,##0\ &quot;ISK&quot;;\-#,##0\ &quot;ISK&quot;"/>
    <numFmt numFmtId="6" formatCode="#,##0\ &quot;ISK&quot;;[Red]\-#,##0\ &quot;ISK&quot;"/>
    <numFmt numFmtId="7" formatCode="#,##0.00\ &quot;ISK&quot;;\-#,##0.00\ &quot;ISK&quot;"/>
    <numFmt numFmtId="8" formatCode="#,##0.00\ &quot;ISK&quot;;[Red]\-#,##0.00\ &quot;ISK&quot;"/>
    <numFmt numFmtId="42" formatCode="_-* #,##0\ &quot;ISK&quot;_-;\-* #,##0\ &quot;ISK&quot;_-;_-* &quot;-&quot;\ &quot;ISK&quot;_-;_-@_-"/>
    <numFmt numFmtId="41" formatCode="_-* #,##0_-;\-* #,##0_-;_-* &quot;-&quot;_-;_-@_-"/>
    <numFmt numFmtId="44" formatCode="_-* #,##0.00\ &quot;ISK&quot;_-;\-* #,##0.00\ &quot;ISK&quot;_-;_-* &quot;-&quot;??\ &quot;ISK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#,##0\ &quot;kr.&quot;;\-#,##0\ &quot;kr.&quot;"/>
    <numFmt numFmtId="181" formatCode="#,##0\ &quot;kr.&quot;;[Red]\-#,##0\ &quot;kr.&quot;"/>
    <numFmt numFmtId="182" formatCode="#,##0.00\ &quot;kr.&quot;;\-#,##0.00\ &quot;kr.&quot;"/>
    <numFmt numFmtId="183" formatCode="#,##0.00\ &quot;kr.&quot;;[Red]\-#,##0.00\ &quot;kr.&quot;"/>
    <numFmt numFmtId="184" formatCode="_-* #,##0\ &quot;kr.&quot;_-;\-* #,##0\ &quot;kr.&quot;_-;_-* &quot;-&quot;\ &quot;kr.&quot;_-;_-@_-"/>
    <numFmt numFmtId="185" formatCode="_-* #,##0\ _k_r_._-;\-* #,##0\ _k_r_._-;_-* &quot;-&quot;\ _k_r_._-;_-@_-"/>
    <numFmt numFmtId="186" formatCode="_-* #,##0.00\ &quot;kr.&quot;_-;\-* #,##0.00\ &quot;kr.&quot;_-;_-* &quot;-&quot;??\ &quot;kr.&quot;_-;_-@_-"/>
    <numFmt numFmtId="187" formatCode="_-* #,##0.00\ _k_r_._-;\-* #,##0.00\ _k_r_._-;_-* &quot;-&quot;??\ _k_r_._-;_-@_-"/>
    <numFmt numFmtId="188" formatCode="_-* #,##0\ _I_S_K_-;\-* #,##0\ _I_S_K_-;_-* &quot;-&quot;\ _I_S_K_-;_-@_-"/>
    <numFmt numFmtId="189" formatCode="_-* #,##0.00\ _I_S_K_-;\-* #,##0.00\ _I_S_K_-;_-* &quot;-&quot;??\ _I_S_K_-;_-@_-"/>
    <numFmt numFmtId="190" formatCode="dd\.mm\.yyyy"/>
    <numFmt numFmtId="191" formatCode="dd\.mmm\.yy"/>
    <numFmt numFmtId="192" formatCode="dd\.mmm"/>
    <numFmt numFmtId="193" formatCode="mmm\.yy"/>
    <numFmt numFmtId="194" formatCode="dd\.mm\.yyyy\ h:mm"/>
    <numFmt numFmtId="195" formatCode="0.0%"/>
    <numFmt numFmtId="196" formatCode="0.0"/>
    <numFmt numFmtId="197" formatCode=";#,##0;"/>
    <numFmt numFmtId="198" formatCode="#,##0.0"/>
    <numFmt numFmtId="199" formatCode=";;"/>
    <numFmt numFmtId="200" formatCode="#,##0.000"/>
    <numFmt numFmtId="201" formatCode="0.0000"/>
    <numFmt numFmtId="202" formatCode="0.00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&quot;#.##0&quot;"/>
    <numFmt numFmtId="207" formatCode="&quot;&quot;"/>
    <numFmt numFmtId="208" formatCode="[$-40F]d\.\ mmmm\ yyyy"/>
    <numFmt numFmtId="209" formatCode="0.00_)"/>
    <numFmt numFmtId="210" formatCode="_-* #,##0\ _k_r_-;\-* #,##0\ _k_r_-;_-* &quot;-&quot;??\ _k_r_-;_-@_-"/>
    <numFmt numFmtId="211" formatCode="[$€-2]\ #,##0.00_);[Red]\([$€-2]\ #,##0.00\)"/>
    <numFmt numFmtId="212" formatCode="#,##0.0\ _k_r_.;[Red]\-#,##0.0\ _k_r_."/>
    <numFmt numFmtId="213" formatCode="#,##0.0000"/>
    <numFmt numFmtId="214" formatCode="#,##0.00000"/>
    <numFmt numFmtId="215" formatCode="#,##0\ &quot;kr.&quot;"/>
    <numFmt numFmtId="216" formatCode="0."/>
    <numFmt numFmtId="217" formatCode="&quot;Útboðsnúmer &quot;\ #"/>
    <numFmt numFmtId="218" formatCode="#,000"/>
    <numFmt numFmtId="219" formatCode="0\ &quot;m²&quot;"/>
    <numFmt numFmtId="220" formatCode="#,###\ &quot;kr/m²&quot;"/>
    <numFmt numFmtId="221" formatCode="#"/>
  </numFmts>
  <fonts count="65">
    <font>
      <sz val="12"/>
      <name val="Times New Roman"/>
      <family val="1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2"/>
    </font>
    <font>
      <b/>
      <sz val="12"/>
      <name val="Times New Roman"/>
      <family val="1"/>
    </font>
    <font>
      <sz val="12"/>
      <name val="Arial"/>
      <family val="2"/>
    </font>
    <font>
      <b/>
      <u val="single"/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vertAlign val="superscript"/>
      <sz val="11"/>
      <name val="Times New Roman"/>
      <family val="1"/>
    </font>
    <font>
      <b/>
      <sz val="11"/>
      <name val="Arial"/>
      <family val="2"/>
    </font>
    <font>
      <sz val="10"/>
      <name val="Arial"/>
      <family val="2"/>
    </font>
    <font>
      <b/>
      <i/>
      <sz val="16"/>
      <name val="Helv"/>
      <family val="0"/>
    </font>
    <font>
      <b/>
      <sz val="10"/>
      <color indexed="8"/>
      <name val="Arial Black"/>
      <family val="2"/>
    </font>
    <font>
      <b/>
      <sz val="10"/>
      <color indexed="8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Calibri"/>
      <family val="2"/>
    </font>
    <font>
      <b/>
      <sz val="11"/>
      <color indexed="10"/>
      <name val="Times New Roman"/>
      <family val="1"/>
    </font>
    <font>
      <sz val="11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FF00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44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44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44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44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44" fillId="12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44" fillId="13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44" fillId="1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44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44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44" fillId="19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44" fillId="20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45" fillId="2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45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45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45" fillId="26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45" fillId="27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45" fillId="28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45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45" fillId="31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45" fillId="32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45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45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45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46" fillId="39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17" fillId="41" borderId="0">
      <alignment/>
      <protection/>
    </xf>
    <xf numFmtId="0" fontId="47" fillId="42" borderId="1" applyNumberFormat="0" applyAlignment="0" applyProtection="0"/>
    <xf numFmtId="0" fontId="23" fillId="41" borderId="2" applyNumberFormat="0" applyAlignment="0" applyProtection="0"/>
    <xf numFmtId="0" fontId="23" fillId="41" borderId="2" applyNumberFormat="0" applyAlignment="0" applyProtection="0"/>
    <xf numFmtId="0" fontId="48" fillId="43" borderId="3" applyNumberFormat="0" applyAlignment="0" applyProtection="0"/>
    <xf numFmtId="0" fontId="24" fillId="44" borderId="4" applyNumberFormat="0" applyAlignment="0" applyProtection="0"/>
    <xf numFmtId="0" fontId="24" fillId="44" borderId="4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84" fontId="44" fillId="0" borderId="0" applyFon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0" fillId="45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5" fillId="0" borderId="0" applyNumberFormat="0">
      <alignment horizontal="left"/>
      <protection/>
    </xf>
    <xf numFmtId="49" fontId="37" fillId="0" borderId="0" applyNumberFormat="0" applyAlignment="0">
      <protection/>
    </xf>
    <xf numFmtId="0" fontId="51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52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53" fillId="0" borderId="9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5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4" fillId="46" borderId="1" applyNumberFormat="0" applyAlignment="0" applyProtection="0"/>
    <xf numFmtId="0" fontId="30" fillId="16" borderId="2" applyNumberFormat="0" applyAlignment="0" applyProtection="0"/>
    <xf numFmtId="0" fontId="30" fillId="16" borderId="2" applyNumberFormat="0" applyAlignment="0" applyProtection="0"/>
    <xf numFmtId="0" fontId="55" fillId="0" borderId="11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56" fillId="47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209" fontId="16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15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36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48" borderId="13" applyNumberFormat="0" applyFont="0" applyAlignment="0" applyProtection="0"/>
    <xf numFmtId="0" fontId="0" fillId="7" borderId="14" applyNumberFormat="0" applyFont="0" applyAlignment="0" applyProtection="0"/>
    <xf numFmtId="0" fontId="0" fillId="7" borderId="14" applyNumberFormat="0" applyFont="0" applyAlignment="0" applyProtection="0"/>
    <xf numFmtId="0" fontId="0" fillId="7" borderId="14" applyNumberFormat="0" applyFont="0" applyAlignment="0" applyProtection="0"/>
    <xf numFmtId="0" fontId="0" fillId="7" borderId="14" applyNumberFormat="0" applyFont="0" applyAlignment="0" applyProtection="0"/>
    <xf numFmtId="0" fontId="57" fillId="42" borderId="15" applyNumberFormat="0" applyAlignment="0" applyProtection="0"/>
    <xf numFmtId="0" fontId="33" fillId="41" borderId="16" applyNumberFormat="0" applyAlignment="0" applyProtection="0"/>
    <xf numFmtId="0" fontId="33" fillId="41" borderId="16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8" fillId="41" borderId="17" applyBorder="0">
      <alignment/>
      <protection/>
    </xf>
    <xf numFmtId="0" fontId="3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59" fillId="0" borderId="18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6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5" fillId="0" borderId="0" xfId="0" applyFont="1" applyAlignment="1">
      <alignment/>
    </xf>
    <xf numFmtId="3" fontId="0" fillId="0" borderId="2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5" fillId="0" borderId="0" xfId="191" applyFont="1">
      <alignment/>
      <protection/>
    </xf>
    <xf numFmtId="3" fontId="5" fillId="0" borderId="21" xfId="0" applyNumberFormat="1" applyFont="1" applyBorder="1" applyAlignment="1">
      <alignment/>
    </xf>
    <xf numFmtId="0" fontId="7" fillId="0" borderId="0" xfId="0" applyFont="1" applyBorder="1" applyAlignment="1">
      <alignment/>
    </xf>
    <xf numFmtId="3" fontId="5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3" fontId="7" fillId="0" borderId="0" xfId="0" applyNumberFormat="1" applyFont="1" applyBorder="1" applyAlignment="1">
      <alignment horizontal="right"/>
    </xf>
    <xf numFmtId="10" fontId="0" fillId="0" borderId="0" xfId="0" applyNumberFormat="1" applyFont="1" applyAlignment="1">
      <alignment/>
    </xf>
    <xf numFmtId="0" fontId="0" fillId="0" borderId="22" xfId="0" applyFont="1" applyBorder="1" applyAlignment="1">
      <alignment/>
    </xf>
    <xf numFmtId="14" fontId="5" fillId="0" borderId="0" xfId="0" applyNumberFormat="1" applyFont="1" applyAlignment="1">
      <alignment/>
    </xf>
    <xf numFmtId="0" fontId="11" fillId="0" borderId="0" xfId="0" applyFont="1" applyAlignment="1">
      <alignment/>
    </xf>
    <xf numFmtId="16" fontId="5" fillId="0" borderId="0" xfId="0" applyNumberFormat="1" applyFont="1" applyAlignment="1">
      <alignment/>
    </xf>
    <xf numFmtId="0" fontId="0" fillId="0" borderId="0" xfId="0" applyFont="1" applyAlignment="1" applyProtection="1">
      <alignment/>
      <protection/>
    </xf>
    <xf numFmtId="0" fontId="0" fillId="16" borderId="0" xfId="0" applyFont="1" applyFill="1" applyAlignment="1" applyProtection="1">
      <alignment/>
      <protection/>
    </xf>
    <xf numFmtId="0" fontId="11" fillId="0" borderId="0" xfId="0" applyFont="1" applyAlignment="1" applyProtection="1">
      <alignment horizontal="left"/>
      <protection/>
    </xf>
    <xf numFmtId="3" fontId="10" fillId="0" borderId="0" xfId="116" applyNumberFormat="1" applyFont="1" applyFill="1" applyBorder="1" applyProtection="1">
      <alignment/>
      <protection/>
    </xf>
    <xf numFmtId="3" fontId="10" fillId="0" borderId="0" xfId="116" applyNumberFormat="1" applyFont="1" applyBorder="1" applyAlignment="1">
      <alignment horizontal="center"/>
      <protection/>
    </xf>
    <xf numFmtId="3" fontId="10" fillId="0" borderId="0" xfId="116" applyNumberFormat="1" applyFont="1" applyBorder="1">
      <alignment/>
      <protection/>
    </xf>
    <xf numFmtId="0" fontId="10" fillId="0" borderId="0" xfId="191" applyFont="1">
      <alignment/>
      <protection/>
    </xf>
    <xf numFmtId="3" fontId="10" fillId="16" borderId="20" xfId="116" applyNumberFormat="1" applyFont="1" applyFill="1" applyBorder="1" applyProtection="1">
      <alignment/>
      <protection locked="0"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14" fontId="12" fillId="0" borderId="0" xfId="191" applyNumberFormat="1" applyFont="1" applyFill="1" applyAlignment="1">
      <alignment horizontal="right"/>
      <protection/>
    </xf>
    <xf numFmtId="0" fontId="10" fillId="0" borderId="0" xfId="191" applyFont="1" applyFill="1" applyAlignment="1">
      <alignment horizontal="left"/>
      <protection/>
    </xf>
    <xf numFmtId="0" fontId="10" fillId="0" borderId="0" xfId="0" applyFont="1" applyFill="1" applyAlignment="1">
      <alignment horizontal="center"/>
    </xf>
    <xf numFmtId="3" fontId="10" fillId="0" borderId="0" xfId="191" applyNumberFormat="1" applyFont="1" applyFill="1" applyProtection="1">
      <alignment/>
      <protection/>
    </xf>
    <xf numFmtId="3" fontId="12" fillId="0" borderId="0" xfId="191" applyNumberFormat="1" applyFont="1" applyFill="1" applyAlignment="1">
      <alignment horizontal="center"/>
      <protection/>
    </xf>
    <xf numFmtId="3" fontId="12" fillId="0" borderId="20" xfId="191" applyNumberFormat="1" applyFont="1" applyFill="1" applyBorder="1">
      <alignment/>
      <protection/>
    </xf>
    <xf numFmtId="0" fontId="10" fillId="0" borderId="0" xfId="191" applyFont="1" applyFill="1">
      <alignment/>
      <protection/>
    </xf>
    <xf numFmtId="3" fontId="10" fillId="0" borderId="0" xfId="0" applyNumberFormat="1" applyFont="1" applyFill="1" applyBorder="1" applyAlignment="1" applyProtection="1">
      <alignment/>
      <protection/>
    </xf>
    <xf numFmtId="3" fontId="10" fillId="0" borderId="0" xfId="0" applyNumberFormat="1" applyFont="1" applyFill="1" applyAlignment="1" applyProtection="1">
      <alignment/>
      <protection/>
    </xf>
    <xf numFmtId="0" fontId="12" fillId="0" borderId="0" xfId="0" applyFont="1" applyAlignment="1" applyProtection="1">
      <alignment horizontal="center"/>
      <protection/>
    </xf>
    <xf numFmtId="3" fontId="12" fillId="0" borderId="0" xfId="0" applyNumberFormat="1" applyFont="1" applyFill="1" applyAlignment="1" applyProtection="1">
      <alignment/>
      <protection/>
    </xf>
    <xf numFmtId="3" fontId="10" fillId="0" borderId="0" xfId="0" applyNumberFormat="1" applyFont="1" applyBorder="1" applyAlignment="1" applyProtection="1">
      <alignment/>
      <protection/>
    </xf>
    <xf numFmtId="3" fontId="10" fillId="16" borderId="20" xfId="0" applyNumberFormat="1" applyFont="1" applyFill="1" applyBorder="1" applyAlignment="1" applyProtection="1">
      <alignment/>
      <protection locked="0"/>
    </xf>
    <xf numFmtId="3" fontId="10" fillId="0" borderId="0" xfId="116" applyNumberFormat="1" applyFont="1" applyFill="1" applyAlignment="1">
      <alignment horizontal="center"/>
      <protection/>
    </xf>
    <xf numFmtId="3" fontId="10" fillId="0" borderId="20" xfId="0" applyNumberFormat="1" applyFont="1" applyBorder="1" applyAlignment="1" applyProtection="1">
      <alignment/>
      <protection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12" fillId="0" borderId="20" xfId="0" applyFont="1" applyFill="1" applyBorder="1" applyAlignment="1" applyProtection="1">
      <alignment/>
      <protection/>
    </xf>
    <xf numFmtId="198" fontId="10" fillId="0" borderId="20" xfId="0" applyNumberFormat="1" applyFont="1" applyFill="1" applyBorder="1" applyAlignment="1" applyProtection="1">
      <alignment/>
      <protection/>
    </xf>
    <xf numFmtId="0" fontId="10" fillId="0" borderId="20" xfId="0" applyFont="1" applyFill="1" applyBorder="1" applyAlignment="1" applyProtection="1">
      <alignment horizontal="center"/>
      <protection/>
    </xf>
    <xf numFmtId="3" fontId="10" fillId="0" borderId="20" xfId="0" applyNumberFormat="1" applyFont="1" applyFill="1" applyBorder="1" applyAlignment="1" applyProtection="1">
      <alignment/>
      <protection/>
    </xf>
    <xf numFmtId="3" fontId="10" fillId="0" borderId="20" xfId="0" applyNumberFormat="1" applyFont="1" applyFill="1" applyBorder="1" applyAlignment="1" applyProtection="1">
      <alignment horizontal="center"/>
      <protection/>
    </xf>
    <xf numFmtId="0" fontId="10" fillId="0" borderId="20" xfId="0" applyFont="1" applyFill="1" applyBorder="1" applyAlignment="1" applyProtection="1">
      <alignment/>
      <protection/>
    </xf>
    <xf numFmtId="0" fontId="12" fillId="0" borderId="23" xfId="0" applyFont="1" applyFill="1" applyBorder="1" applyAlignment="1" applyProtection="1">
      <alignment/>
      <protection/>
    </xf>
    <xf numFmtId="0" fontId="10" fillId="0" borderId="23" xfId="0" applyFont="1" applyFill="1" applyBorder="1" applyAlignment="1" applyProtection="1">
      <alignment horizontal="center"/>
      <protection/>
    </xf>
    <xf numFmtId="3" fontId="10" fillId="0" borderId="23" xfId="0" applyNumberFormat="1" applyFont="1" applyFill="1" applyBorder="1" applyAlignment="1" applyProtection="1">
      <alignment horizontal="center"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198" fontId="10" fillId="0" borderId="0" xfId="0" applyNumberFormat="1" applyFont="1" applyFill="1" applyAlignment="1" applyProtection="1">
      <alignment/>
      <protection/>
    </xf>
    <xf numFmtId="0" fontId="10" fillId="0" borderId="0" xfId="0" applyFont="1" applyFill="1" applyAlignment="1" applyProtection="1">
      <alignment horizontal="center"/>
      <protection/>
    </xf>
    <xf numFmtId="3" fontId="10" fillId="0" borderId="0" xfId="0" applyNumberFormat="1" applyFont="1" applyFill="1" applyAlignment="1" applyProtection="1">
      <alignment horizontal="center"/>
      <protection/>
    </xf>
    <xf numFmtId="0" fontId="12" fillId="0" borderId="0" xfId="191" applyFont="1" applyFill="1" applyProtection="1">
      <alignment/>
      <protection/>
    </xf>
    <xf numFmtId="0" fontId="10" fillId="0" borderId="0" xfId="191" applyFont="1" applyFill="1" applyAlignment="1" applyProtection="1">
      <alignment horizontal="center"/>
      <protection/>
    </xf>
    <xf numFmtId="3" fontId="10" fillId="0" borderId="0" xfId="191" applyNumberFormat="1" applyFont="1" applyFill="1" applyAlignment="1" applyProtection="1">
      <alignment horizontal="center"/>
      <protection/>
    </xf>
    <xf numFmtId="0" fontId="10" fillId="0" borderId="0" xfId="191" applyFont="1" applyFill="1" applyProtection="1">
      <alignment/>
      <protection/>
    </xf>
    <xf numFmtId="0" fontId="10" fillId="0" borderId="0" xfId="116" applyFont="1" applyFill="1" applyAlignment="1" applyProtection="1">
      <alignment horizontal="center"/>
      <protection/>
    </xf>
    <xf numFmtId="3" fontId="10" fillId="0" borderId="0" xfId="116" applyNumberFormat="1" applyFont="1" applyFill="1" applyAlignment="1" applyProtection="1">
      <alignment horizontal="center"/>
      <protection/>
    </xf>
    <xf numFmtId="3" fontId="10" fillId="0" borderId="20" xfId="116" applyNumberFormat="1" applyFont="1" applyFill="1" applyBorder="1" applyProtection="1">
      <alignment/>
      <protection/>
    </xf>
    <xf numFmtId="0" fontId="12" fillId="0" borderId="0" xfId="0" applyFont="1" applyFill="1" applyAlignment="1" applyProtection="1">
      <alignment horizontal="center"/>
      <protection/>
    </xf>
    <xf numFmtId="3" fontId="12" fillId="0" borderId="0" xfId="0" applyNumberFormat="1" applyFont="1" applyFill="1" applyAlignment="1" applyProtection="1">
      <alignment horizontal="center"/>
      <protection/>
    </xf>
    <xf numFmtId="3" fontId="12" fillId="0" borderId="20" xfId="0" applyNumberFormat="1" applyFont="1" applyFill="1" applyBorder="1" applyAlignment="1" applyProtection="1">
      <alignment/>
      <protection/>
    </xf>
    <xf numFmtId="3" fontId="10" fillId="0" borderId="20" xfId="0" applyNumberFormat="1" applyFont="1" applyFill="1" applyBorder="1" applyAlignment="1" applyProtection="1">
      <alignment/>
      <protection/>
    </xf>
    <xf numFmtId="198" fontId="10" fillId="0" borderId="0" xfId="0" applyNumberFormat="1" applyFont="1" applyFill="1" applyAlignment="1" applyProtection="1">
      <alignment horizontal="right"/>
      <protection/>
    </xf>
    <xf numFmtId="3" fontId="10" fillId="0" borderId="24" xfId="0" applyNumberFormat="1" applyFont="1" applyFill="1" applyBorder="1" applyAlignment="1" applyProtection="1">
      <alignment/>
      <protection/>
    </xf>
    <xf numFmtId="16" fontId="12" fillId="0" borderId="0" xfId="0" applyNumberFormat="1" applyFont="1" applyFill="1" applyAlignment="1" applyProtection="1">
      <alignment horizontal="right"/>
      <protection/>
    </xf>
    <xf numFmtId="3" fontId="12" fillId="0" borderId="0" xfId="191" applyNumberFormat="1" applyFont="1" applyFill="1" applyBorder="1">
      <alignment/>
      <protection/>
    </xf>
    <xf numFmtId="0" fontId="10" fillId="0" borderId="0" xfId="0" applyFont="1" applyFill="1" applyAlignment="1" applyProtection="1">
      <alignment horizontal="right"/>
      <protection/>
    </xf>
    <xf numFmtId="0" fontId="12" fillId="0" borderId="0" xfId="0" applyFont="1" applyFill="1" applyAlignment="1" applyProtection="1">
      <alignment horizontal="right"/>
      <protection/>
    </xf>
    <xf numFmtId="0" fontId="12" fillId="0" borderId="0" xfId="0" applyFont="1" applyFill="1" applyAlignment="1" applyProtection="1">
      <alignment/>
      <protection/>
    </xf>
    <xf numFmtId="0" fontId="12" fillId="0" borderId="0" xfId="0" applyFont="1" applyFill="1" applyAlignment="1" applyProtection="1">
      <alignment horizontal="left"/>
      <protection/>
    </xf>
    <xf numFmtId="14" fontId="12" fillId="0" borderId="0" xfId="191" applyNumberFormat="1" applyFont="1" applyFill="1">
      <alignment/>
      <protection/>
    </xf>
    <xf numFmtId="0" fontId="12" fillId="0" borderId="0" xfId="191" applyFont="1" applyFill="1">
      <alignment/>
      <protection/>
    </xf>
    <xf numFmtId="0" fontId="10" fillId="0" borderId="0" xfId="116" applyFont="1" applyFill="1" applyBorder="1" applyAlignment="1">
      <alignment horizontal="center"/>
      <protection/>
    </xf>
    <xf numFmtId="3" fontId="10" fillId="0" borderId="0" xfId="116" applyNumberFormat="1" applyFont="1" applyFill="1" applyAlignment="1">
      <alignment horizontal="right"/>
      <protection/>
    </xf>
    <xf numFmtId="3" fontId="12" fillId="0" borderId="0" xfId="0" applyNumberFormat="1" applyFont="1" applyFill="1" applyAlignment="1" applyProtection="1">
      <alignment horizontal="right"/>
      <protection/>
    </xf>
    <xf numFmtId="3" fontId="0" fillId="0" borderId="2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 horizontal="right"/>
    </xf>
    <xf numFmtId="14" fontId="5" fillId="0" borderId="0" xfId="0" applyNumberFormat="1" applyFont="1" applyAlignment="1">
      <alignment/>
    </xf>
    <xf numFmtId="16" fontId="12" fillId="0" borderId="20" xfId="0" applyNumberFormat="1" applyFont="1" applyFill="1" applyBorder="1" applyAlignment="1" applyProtection="1">
      <alignment/>
      <protection/>
    </xf>
    <xf numFmtId="16" fontId="12" fillId="0" borderId="0" xfId="191" applyNumberFormat="1" applyFont="1" applyFill="1" applyProtection="1">
      <alignment/>
      <protection/>
    </xf>
    <xf numFmtId="0" fontId="10" fillId="0" borderId="0" xfId="116" applyFont="1" applyFill="1" applyAlignment="1">
      <alignment horizontal="center"/>
      <protection/>
    </xf>
    <xf numFmtId="3" fontId="10" fillId="0" borderId="0" xfId="116" applyNumberFormat="1" applyFont="1" applyFill="1" applyBorder="1" applyAlignment="1">
      <alignment horizontal="center"/>
      <protection/>
    </xf>
    <xf numFmtId="3" fontId="10" fillId="0" borderId="0" xfId="116" applyNumberFormat="1" applyFont="1" applyFill="1" applyBorder="1">
      <alignment/>
      <protection/>
    </xf>
    <xf numFmtId="0" fontId="10" fillId="0" borderId="0" xfId="192" applyFont="1" applyAlignment="1" applyProtection="1">
      <alignment horizontal="center"/>
      <protection/>
    </xf>
    <xf numFmtId="0" fontId="10" fillId="0" borderId="0" xfId="193" applyNumberFormat="1" applyFont="1" applyFill="1" applyAlignment="1" applyProtection="1">
      <alignment horizontal="center"/>
      <protection/>
    </xf>
    <xf numFmtId="0" fontId="10" fillId="0" borderId="0" xfId="192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12" fillId="0" borderId="0" xfId="0" applyFont="1" applyFill="1" applyBorder="1" applyAlignment="1">
      <alignment/>
    </xf>
    <xf numFmtId="0" fontId="10" fillId="0" borderId="0" xfId="192" applyFont="1" applyFill="1" applyAlignment="1" applyProtection="1">
      <alignment horizontal="center"/>
      <protection/>
    </xf>
    <xf numFmtId="49" fontId="10" fillId="0" borderId="0" xfId="0" applyNumberFormat="1" applyFont="1" applyFill="1" applyAlignment="1">
      <alignment/>
    </xf>
    <xf numFmtId="0" fontId="11" fillId="0" borderId="0" xfId="0" applyFont="1" applyBorder="1" applyAlignment="1">
      <alignment horizontal="left"/>
    </xf>
    <xf numFmtId="0" fontId="10" fillId="0" borderId="0" xfId="169" applyFont="1" applyFill="1" applyProtection="1">
      <alignment/>
      <protection/>
    </xf>
    <xf numFmtId="14" fontId="61" fillId="0" borderId="0" xfId="191" applyNumberFormat="1" applyFont="1" applyFill="1">
      <alignment/>
      <protection/>
    </xf>
    <xf numFmtId="0" fontId="12" fillId="0" borderId="0" xfId="191" applyFont="1" applyFill="1" applyBorder="1" applyProtection="1">
      <alignment/>
      <protection/>
    </xf>
    <xf numFmtId="0" fontId="10" fillId="0" borderId="0" xfId="0" applyFont="1" applyFill="1" applyBorder="1" applyAlignment="1">
      <alignment/>
    </xf>
    <xf numFmtId="3" fontId="12" fillId="0" borderId="23" xfId="0" applyNumberFormat="1" applyFont="1" applyFill="1" applyBorder="1" applyAlignment="1" applyProtection="1">
      <alignment/>
      <protection/>
    </xf>
    <xf numFmtId="0" fontId="40" fillId="0" borderId="0" xfId="163" applyFont="1" applyFill="1" applyAlignment="1">
      <alignment horizontal="center"/>
      <protection/>
    </xf>
    <xf numFmtId="198" fontId="10" fillId="0" borderId="23" xfId="0" applyNumberFormat="1" applyFont="1" applyFill="1" applyBorder="1" applyAlignment="1" applyProtection="1">
      <alignment horizontal="center"/>
      <protection/>
    </xf>
    <xf numFmtId="3" fontId="10" fillId="0" borderId="23" xfId="0" applyNumberFormat="1" applyFont="1" applyFill="1" applyBorder="1" applyAlignment="1" applyProtection="1">
      <alignment horizontal="left"/>
      <protection/>
    </xf>
    <xf numFmtId="0" fontId="0" fillId="0" borderId="0" xfId="0" applyFill="1" applyAlignment="1">
      <alignment/>
    </xf>
    <xf numFmtId="3" fontId="10" fillId="0" borderId="22" xfId="0" applyNumberFormat="1" applyFont="1" applyFill="1" applyBorder="1" applyAlignment="1" applyProtection="1">
      <alignment/>
      <protection/>
    </xf>
    <xf numFmtId="3" fontId="10" fillId="0" borderId="23" xfId="0" applyNumberFormat="1" applyFont="1" applyFill="1" applyBorder="1" applyAlignment="1" applyProtection="1">
      <alignment/>
      <protection/>
    </xf>
    <xf numFmtId="3" fontId="10" fillId="16" borderId="23" xfId="116" applyNumberFormat="1" applyFont="1" applyFill="1" applyBorder="1" applyProtection="1">
      <alignment/>
      <protection locked="0"/>
    </xf>
    <xf numFmtId="3" fontId="12" fillId="0" borderId="0" xfId="0" applyNumberFormat="1" applyFont="1" applyFill="1" applyBorder="1" applyAlignment="1" applyProtection="1">
      <alignment/>
      <protection/>
    </xf>
    <xf numFmtId="0" fontId="10" fillId="0" borderId="0" xfId="193" applyNumberFormat="1" applyFont="1" applyFill="1" applyBorder="1" applyAlignment="1" applyProtection="1">
      <alignment horizontal="center"/>
      <protection/>
    </xf>
    <xf numFmtId="49" fontId="62" fillId="0" borderId="0" xfId="0" applyNumberFormat="1" applyFont="1" applyFill="1" applyAlignment="1">
      <alignment/>
    </xf>
    <xf numFmtId="0" fontId="10" fillId="0" borderId="0" xfId="191" applyFont="1" applyFill="1" applyBorder="1">
      <alignment/>
      <protection/>
    </xf>
    <xf numFmtId="0" fontId="10" fillId="0" borderId="0" xfId="192" applyFont="1" applyAlignment="1">
      <alignment horizontal="center"/>
      <protection/>
    </xf>
    <xf numFmtId="0" fontId="10" fillId="0" borderId="0" xfId="0" applyFont="1" applyAlignment="1">
      <alignment horizontal="center"/>
    </xf>
    <xf numFmtId="3" fontId="10" fillId="0" borderId="0" xfId="191" applyNumberFormat="1" applyFont="1">
      <alignment/>
      <protection/>
    </xf>
    <xf numFmtId="3" fontId="10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3" fontId="12" fillId="0" borderId="0" xfId="0" applyNumberFormat="1" applyFont="1" applyAlignment="1">
      <alignment/>
    </xf>
    <xf numFmtId="3" fontId="12" fillId="0" borderId="0" xfId="0" applyNumberFormat="1" applyFont="1" applyAlignment="1">
      <alignment horizontal="center"/>
    </xf>
    <xf numFmtId="3" fontId="10" fillId="0" borderId="0" xfId="192" applyNumberFormat="1" applyFont="1" applyAlignment="1">
      <alignment horizontal="center"/>
      <protection/>
    </xf>
    <xf numFmtId="0" fontId="10" fillId="0" borderId="0" xfId="169" applyFont="1">
      <alignment/>
      <protection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  <xf numFmtId="3" fontId="10" fillId="16" borderId="20" xfId="116" applyNumberFormat="1" applyFont="1" applyFill="1" applyBorder="1" applyAlignment="1" applyProtection="1">
      <alignment horizontal="right"/>
      <protection locked="0"/>
    </xf>
    <xf numFmtId="3" fontId="10" fillId="0" borderId="0" xfId="116" applyNumberFormat="1" applyFont="1" applyFill="1" applyBorder="1" applyAlignment="1" applyProtection="1">
      <alignment horizontal="right"/>
      <protection/>
    </xf>
    <xf numFmtId="3" fontId="10" fillId="16" borderId="20" xfId="0" applyNumberFormat="1" applyFont="1" applyFill="1" applyBorder="1" applyAlignment="1" applyProtection="1">
      <alignment horizontal="right"/>
      <protection locked="0"/>
    </xf>
    <xf numFmtId="3" fontId="10" fillId="0" borderId="0" xfId="0" applyNumberFormat="1" applyFont="1" applyFill="1" applyAlignment="1" applyProtection="1">
      <alignment horizontal="right"/>
      <protection/>
    </xf>
    <xf numFmtId="3" fontId="10" fillId="16" borderId="23" xfId="0" applyNumberFormat="1" applyFont="1" applyFill="1" applyBorder="1" applyAlignment="1" applyProtection="1">
      <alignment horizontal="right"/>
      <protection locked="0"/>
    </xf>
    <xf numFmtId="0" fontId="12" fillId="0" borderId="0" xfId="0" applyFont="1" applyFill="1" applyAlignment="1">
      <alignment vertical="center"/>
    </xf>
    <xf numFmtId="0" fontId="10" fillId="0" borderId="0" xfId="192" applyFont="1" applyFill="1" applyAlignment="1">
      <alignment horizontal="center"/>
      <protection/>
    </xf>
    <xf numFmtId="3" fontId="10" fillId="0" borderId="0" xfId="191" applyNumberFormat="1" applyFont="1" applyFill="1" applyAlignment="1">
      <alignment horizontal="center"/>
      <protection/>
    </xf>
    <xf numFmtId="3" fontId="1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3" fontId="10" fillId="0" borderId="0" xfId="0" applyNumberFormat="1" applyFont="1" applyAlignment="1">
      <alignment/>
    </xf>
    <xf numFmtId="3" fontId="10" fillId="0" borderId="20" xfId="0" applyNumberFormat="1" applyFont="1" applyBorder="1" applyAlignment="1">
      <alignment/>
    </xf>
    <xf numFmtId="3" fontId="10" fillId="0" borderId="23" xfId="0" applyNumberFormat="1" applyFont="1" applyBorder="1" applyAlignment="1">
      <alignment/>
    </xf>
    <xf numFmtId="3" fontId="10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right"/>
    </xf>
    <xf numFmtId="14" fontId="12" fillId="0" borderId="0" xfId="191" applyNumberFormat="1" applyFont="1" applyAlignment="1">
      <alignment horizontal="right"/>
      <protection/>
    </xf>
    <xf numFmtId="0" fontId="10" fillId="0" borderId="0" xfId="191" applyFont="1" applyAlignment="1">
      <alignment horizontal="left"/>
      <protection/>
    </xf>
    <xf numFmtId="3" fontId="12" fillId="0" borderId="0" xfId="191" applyNumberFormat="1" applyFont="1" applyAlignment="1">
      <alignment horizontal="center"/>
      <protection/>
    </xf>
    <xf numFmtId="3" fontId="12" fillId="0" borderId="20" xfId="191" applyNumberFormat="1" applyFont="1" applyBorder="1">
      <alignment/>
      <protection/>
    </xf>
    <xf numFmtId="3" fontId="0" fillId="0" borderId="0" xfId="0" applyNumberFormat="1" applyFont="1" applyBorder="1" applyAlignment="1">
      <alignment/>
    </xf>
    <xf numFmtId="0" fontId="63" fillId="0" borderId="0" xfId="0" applyFont="1" applyAlignment="1">
      <alignment/>
    </xf>
    <xf numFmtId="0" fontId="63" fillId="0" borderId="0" xfId="0" applyFont="1" applyAlignment="1">
      <alignment/>
    </xf>
    <xf numFmtId="0" fontId="63" fillId="0" borderId="0" xfId="0" applyFont="1" applyFill="1" applyAlignment="1">
      <alignment/>
    </xf>
    <xf numFmtId="3" fontId="10" fillId="16" borderId="20" xfId="118" applyNumberFormat="1" applyFont="1" applyFill="1" applyBorder="1" applyAlignment="1" applyProtection="1">
      <alignment/>
      <protection locked="0"/>
    </xf>
    <xf numFmtId="0" fontId="12" fillId="0" borderId="0" xfId="191" applyFont="1" applyAlignment="1">
      <alignment/>
      <protection/>
    </xf>
    <xf numFmtId="14" fontId="12" fillId="0" borderId="0" xfId="191" applyNumberFormat="1" applyFont="1" applyFill="1" applyAlignment="1">
      <alignment/>
      <protection/>
    </xf>
    <xf numFmtId="0" fontId="10" fillId="0" borderId="0" xfId="193" applyFont="1">
      <alignment/>
      <protection/>
    </xf>
    <xf numFmtId="3" fontId="10" fillId="0" borderId="0" xfId="0" applyNumberFormat="1" applyFont="1" applyFill="1" applyAlignment="1">
      <alignment horizontal="center"/>
    </xf>
    <xf numFmtId="0" fontId="12" fillId="0" borderId="0" xfId="191" applyFont="1">
      <alignment/>
      <protection/>
    </xf>
    <xf numFmtId="16" fontId="11" fillId="0" borderId="0" xfId="0" applyNumberFormat="1" applyFont="1" applyAlignment="1" applyProtection="1">
      <alignment horizontal="left"/>
      <protection/>
    </xf>
    <xf numFmtId="3" fontId="10" fillId="0" borderId="0" xfId="0" applyNumberFormat="1" applyFont="1" applyFill="1" applyBorder="1" applyAlignment="1" applyProtection="1">
      <alignment horizontal="right"/>
      <protection locked="0"/>
    </xf>
    <xf numFmtId="14" fontId="12" fillId="0" borderId="0" xfId="191" applyNumberFormat="1" applyFont="1">
      <alignment/>
      <protection/>
    </xf>
    <xf numFmtId="0" fontId="10" fillId="0" borderId="0" xfId="116" applyFont="1" applyAlignment="1">
      <alignment horizontal="center"/>
      <protection/>
    </xf>
    <xf numFmtId="49" fontId="12" fillId="0" borderId="0" xfId="191" applyNumberFormat="1" applyFont="1">
      <alignment/>
      <protection/>
    </xf>
    <xf numFmtId="0" fontId="12" fillId="0" borderId="0" xfId="169" applyFont="1">
      <alignment/>
      <protection/>
    </xf>
    <xf numFmtId="14" fontId="61" fillId="0" borderId="0" xfId="191" applyNumberFormat="1" applyFont="1">
      <alignment/>
      <protection/>
    </xf>
    <xf numFmtId="0" fontId="10" fillId="0" borderId="0" xfId="193" applyFont="1" applyAlignment="1">
      <alignment horizontal="center"/>
      <protection/>
    </xf>
    <xf numFmtId="0" fontId="12" fillId="0" borderId="0" xfId="191" applyFont="1" applyAlignment="1">
      <alignment horizontal="left"/>
      <protection/>
    </xf>
    <xf numFmtId="0" fontId="10" fillId="0" borderId="0" xfId="116" applyFont="1" applyAlignment="1">
      <alignment horizontal="right"/>
      <protection/>
    </xf>
    <xf numFmtId="3" fontId="10" fillId="0" borderId="0" xfId="116" applyNumberFormat="1" applyFont="1" applyAlignment="1">
      <alignment horizontal="center"/>
      <protection/>
    </xf>
    <xf numFmtId="0" fontId="64" fillId="0" borderId="0" xfId="191" applyFont="1" applyFill="1">
      <alignment/>
      <protection/>
    </xf>
    <xf numFmtId="0" fontId="10" fillId="0" borderId="0" xfId="193" applyFont="1" applyFill="1">
      <alignment/>
      <protection/>
    </xf>
    <xf numFmtId="0" fontId="11" fillId="0" borderId="0" xfId="0" applyFont="1" applyBorder="1" applyAlignment="1">
      <alignment horizontal="left"/>
    </xf>
  </cellXfs>
  <cellStyles count="213">
    <cellStyle name="Normal" xfId="0"/>
    <cellStyle name="20% - Accent1" xfId="15"/>
    <cellStyle name="20% - Accent1 2" xfId="16"/>
    <cellStyle name="20% - Accent1 2 2" xfId="17"/>
    <cellStyle name="20% - Accent2" xfId="18"/>
    <cellStyle name="20% - Accent2 2" xfId="19"/>
    <cellStyle name="20% - Accent2 2 2" xfId="20"/>
    <cellStyle name="20% - Accent3" xfId="21"/>
    <cellStyle name="20% - Accent3 2" xfId="22"/>
    <cellStyle name="20% - Accent3 2 2" xfId="23"/>
    <cellStyle name="20% - Accent4" xfId="24"/>
    <cellStyle name="20% - Accent4 2" xfId="25"/>
    <cellStyle name="20% - Accent4 2 2" xfId="26"/>
    <cellStyle name="20% - Accent5" xfId="27"/>
    <cellStyle name="20% - Accent5 2" xfId="28"/>
    <cellStyle name="20% - Accent5 2 2" xfId="29"/>
    <cellStyle name="20% - Accent6" xfId="30"/>
    <cellStyle name="20% - Accent6 2" xfId="31"/>
    <cellStyle name="20% - Accent6 2 2" xfId="32"/>
    <cellStyle name="40% - Accent1" xfId="33"/>
    <cellStyle name="40% - Accent1 2" xfId="34"/>
    <cellStyle name="40% - Accent1 2 2" xfId="35"/>
    <cellStyle name="40% - Accent2" xfId="36"/>
    <cellStyle name="40% - Accent2 2" xfId="37"/>
    <cellStyle name="40% - Accent2 2 2" xfId="38"/>
    <cellStyle name="40% - Accent3" xfId="39"/>
    <cellStyle name="40% - Accent3 2" xfId="40"/>
    <cellStyle name="40% - Accent3 2 2" xfId="41"/>
    <cellStyle name="40% - Accent4" xfId="42"/>
    <cellStyle name="40% - Accent4 2" xfId="43"/>
    <cellStyle name="40% - Accent4 2 2" xfId="44"/>
    <cellStyle name="40% - Accent5" xfId="45"/>
    <cellStyle name="40% - Accent5 2" xfId="46"/>
    <cellStyle name="40% - Accent5 2 2" xfId="47"/>
    <cellStyle name="40% - Accent6" xfId="48"/>
    <cellStyle name="40% - Accent6 2" xfId="49"/>
    <cellStyle name="40% - Accent6 2 2" xfId="50"/>
    <cellStyle name="60% - Accent1" xfId="51"/>
    <cellStyle name="60% - Accent1 2" xfId="52"/>
    <cellStyle name="60% - Accent1 2 2" xfId="53"/>
    <cellStyle name="60% - Accent2" xfId="54"/>
    <cellStyle name="60% - Accent2 2" xfId="55"/>
    <cellStyle name="60% - Accent2 2 2" xfId="56"/>
    <cellStyle name="60% - Accent3" xfId="57"/>
    <cellStyle name="60% - Accent3 2" xfId="58"/>
    <cellStyle name="60% - Accent3 2 2" xfId="59"/>
    <cellStyle name="60% - Accent4" xfId="60"/>
    <cellStyle name="60% - Accent4 2" xfId="61"/>
    <cellStyle name="60% - Accent4 2 2" xfId="62"/>
    <cellStyle name="60% - Accent5" xfId="63"/>
    <cellStyle name="60% - Accent5 2" xfId="64"/>
    <cellStyle name="60% - Accent5 2 2" xfId="65"/>
    <cellStyle name="60% - Accent6" xfId="66"/>
    <cellStyle name="60% - Accent6 2" xfId="67"/>
    <cellStyle name="60% - Accent6 2 2" xfId="68"/>
    <cellStyle name="Accent1" xfId="69"/>
    <cellStyle name="Accent1 2" xfId="70"/>
    <cellStyle name="Accent1 2 2" xfId="71"/>
    <cellStyle name="Accent2" xfId="72"/>
    <cellStyle name="Accent2 2" xfId="73"/>
    <cellStyle name="Accent2 2 2" xfId="74"/>
    <cellStyle name="Accent3" xfId="75"/>
    <cellStyle name="Accent3 2" xfId="76"/>
    <cellStyle name="Accent3 2 2" xfId="77"/>
    <cellStyle name="Accent4" xfId="78"/>
    <cellStyle name="Accent4 2" xfId="79"/>
    <cellStyle name="Accent4 2 2" xfId="80"/>
    <cellStyle name="Accent5" xfId="81"/>
    <cellStyle name="Accent5 2" xfId="82"/>
    <cellStyle name="Accent5 2 2" xfId="83"/>
    <cellStyle name="Accent6" xfId="84"/>
    <cellStyle name="Accent6 2" xfId="85"/>
    <cellStyle name="Accent6 2 2" xfId="86"/>
    <cellStyle name="Bad" xfId="87"/>
    <cellStyle name="Bad 2" xfId="88"/>
    <cellStyle name="Bad 2 2" xfId="89"/>
    <cellStyle name="Brunnabil" xfId="90"/>
    <cellStyle name="Calculation" xfId="91"/>
    <cellStyle name="Calculation 2" xfId="92"/>
    <cellStyle name="Calculation 2 2" xfId="93"/>
    <cellStyle name="Check Cell" xfId="94"/>
    <cellStyle name="Check Cell 2" xfId="95"/>
    <cellStyle name="Check Cell 2 2" xfId="96"/>
    <cellStyle name="Comma" xfId="97"/>
    <cellStyle name="Comma [0]" xfId="98"/>
    <cellStyle name="Currency" xfId="99"/>
    <cellStyle name="Currency [0]" xfId="100"/>
    <cellStyle name="Currency [0] 2" xfId="101"/>
    <cellStyle name="dekkt" xfId="102"/>
    <cellStyle name="dekkt 2" xfId="103"/>
    <cellStyle name="dekkt 2 2" xfId="104"/>
    <cellStyle name="dekkt 3" xfId="105"/>
    <cellStyle name="dekkt 3 2" xfId="106"/>
    <cellStyle name="dekkt 4" xfId="107"/>
    <cellStyle name="dekkt 4 2" xfId="108"/>
    <cellStyle name="Explanatory Text" xfId="109"/>
    <cellStyle name="Explanatory Text 2" xfId="110"/>
    <cellStyle name="Explanatory Text 2 2" xfId="111"/>
    <cellStyle name="Followed Hyperlink" xfId="112"/>
    <cellStyle name="Good" xfId="113"/>
    <cellStyle name="Good 2" xfId="114"/>
    <cellStyle name="Good 2 2" xfId="115"/>
    <cellStyle name="gr5" xfId="116"/>
    <cellStyle name="gr5 2" xfId="117"/>
    <cellStyle name="gr5 2 2" xfId="118"/>
    <cellStyle name="gr5 3" xfId="119"/>
    <cellStyle name="gr5 3 2" xfId="120"/>
    <cellStyle name="gr5 4" xfId="121"/>
    <cellStyle name="gr5 4 2" xfId="122"/>
    <cellStyle name="gr5 5" xfId="123"/>
    <cellStyle name="gr5 5 2" xfId="124"/>
    <cellStyle name="gr5 6" xfId="125"/>
    <cellStyle name="gr5 6 2" xfId="126"/>
    <cellStyle name="gr5 7" xfId="127"/>
    <cellStyle name="gr5 7 2" xfId="128"/>
    <cellStyle name="H1" xfId="129"/>
    <cellStyle name="H2" xfId="130"/>
    <cellStyle name="Heading 1" xfId="131"/>
    <cellStyle name="Heading 1 2" xfId="132"/>
    <cellStyle name="Heading 1 2 2" xfId="133"/>
    <cellStyle name="Heading 2" xfId="134"/>
    <cellStyle name="Heading 2 2" xfId="135"/>
    <cellStyle name="Heading 2 2 2" xfId="136"/>
    <cellStyle name="Heading 3" xfId="137"/>
    <cellStyle name="Heading 3 2" xfId="138"/>
    <cellStyle name="Heading 3 2 2" xfId="139"/>
    <cellStyle name="Heading 4" xfId="140"/>
    <cellStyle name="Heading 4 2" xfId="141"/>
    <cellStyle name="Heading 4 2 2" xfId="142"/>
    <cellStyle name="Hyperlink" xfId="143"/>
    <cellStyle name="Input" xfId="144"/>
    <cellStyle name="Input 2" xfId="145"/>
    <cellStyle name="Input 2 2" xfId="146"/>
    <cellStyle name="Linked Cell" xfId="147"/>
    <cellStyle name="Linked Cell 2" xfId="148"/>
    <cellStyle name="Linked Cell 2 2" xfId="149"/>
    <cellStyle name="Neutral" xfId="150"/>
    <cellStyle name="Neutral 2" xfId="151"/>
    <cellStyle name="Neutral 2 2" xfId="152"/>
    <cellStyle name="Normal - Style1" xfId="153"/>
    <cellStyle name="Normal 10" xfId="154"/>
    <cellStyle name="Normal 11" xfId="155"/>
    <cellStyle name="Normal 12" xfId="156"/>
    <cellStyle name="Normal 13" xfId="157"/>
    <cellStyle name="Normal 14" xfId="158"/>
    <cellStyle name="Normal 15" xfId="159"/>
    <cellStyle name="Normal 16" xfId="160"/>
    <cellStyle name="Normal 17" xfId="161"/>
    <cellStyle name="Normal 18" xfId="162"/>
    <cellStyle name="Normal 19" xfId="163"/>
    <cellStyle name="Normal 2" xfId="164"/>
    <cellStyle name="Normal 2 2" xfId="165"/>
    <cellStyle name="Normal 2 2 2" xfId="166"/>
    <cellStyle name="Normal 2 3" xfId="167"/>
    <cellStyle name="Normal 20" xfId="168"/>
    <cellStyle name="Normal 21" xfId="169"/>
    <cellStyle name="Normal 22" xfId="170"/>
    <cellStyle name="Normal 23" xfId="171"/>
    <cellStyle name="Normal 24" xfId="172"/>
    <cellStyle name="Normal 25" xfId="173"/>
    <cellStyle name="Normal 26" xfId="174"/>
    <cellStyle name="Normal 27" xfId="175"/>
    <cellStyle name="Normal 3" xfId="176"/>
    <cellStyle name="Normal 3 2" xfId="177"/>
    <cellStyle name="Normal 3 2 2" xfId="178"/>
    <cellStyle name="Normal 4" xfId="179"/>
    <cellStyle name="Normal 4 2" xfId="180"/>
    <cellStyle name="Normal 4 3" xfId="181"/>
    <cellStyle name="Normal 4 4" xfId="182"/>
    <cellStyle name="Normal 5" xfId="183"/>
    <cellStyle name="Normal 5 2" xfId="184"/>
    <cellStyle name="Normal 5 3" xfId="185"/>
    <cellStyle name="Normal 6" xfId="186"/>
    <cellStyle name="Normal 6 2" xfId="187"/>
    <cellStyle name="Normal 7" xfId="188"/>
    <cellStyle name="Normal 8" xfId="189"/>
    <cellStyle name="Normal 9" xfId="190"/>
    <cellStyle name="Normal_GR594185.XLS" xfId="191"/>
    <cellStyle name="Normal_Tilboðsskrá" xfId="192"/>
    <cellStyle name="Normal_Tilboðsskrá 2" xfId="193"/>
    <cellStyle name="Note" xfId="194"/>
    <cellStyle name="Note 2" xfId="195"/>
    <cellStyle name="Note 2 2" xfId="196"/>
    <cellStyle name="Note 3" xfId="197"/>
    <cellStyle name="Note 4" xfId="198"/>
    <cellStyle name="Output" xfId="199"/>
    <cellStyle name="Output 2" xfId="200"/>
    <cellStyle name="Output 2 2" xfId="201"/>
    <cellStyle name="Percent" xfId="202"/>
    <cellStyle name="Percent 2" xfId="203"/>
    <cellStyle name="Percent 2 2" xfId="204"/>
    <cellStyle name="Percent 2 3" xfId="205"/>
    <cellStyle name="Percent 3" xfId="206"/>
    <cellStyle name="Percent 4" xfId="207"/>
    <cellStyle name="Percent 5" xfId="208"/>
    <cellStyle name="Tafla_haus" xfId="209"/>
    <cellStyle name="Texti" xfId="210"/>
    <cellStyle name="Title" xfId="211"/>
    <cellStyle name="Title 2" xfId="212"/>
    <cellStyle name="Title 2 2" xfId="213"/>
    <cellStyle name="TNR" xfId="214"/>
    <cellStyle name="TNR 2" xfId="215"/>
    <cellStyle name="TNR 2 2" xfId="216"/>
    <cellStyle name="TNR 3" xfId="217"/>
    <cellStyle name="TNR 3 2" xfId="218"/>
    <cellStyle name="TNR 4" xfId="219"/>
    <cellStyle name="TNR 4 2" xfId="220"/>
    <cellStyle name="Total" xfId="221"/>
    <cellStyle name="Total 2" xfId="222"/>
    <cellStyle name="Total 2 2" xfId="223"/>
    <cellStyle name="Warning Text" xfId="224"/>
    <cellStyle name="Warning Text 2" xfId="225"/>
    <cellStyle name="Warning Text 2 2" xfId="2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showGridLines="0" showZeros="0" workbookViewId="0" topLeftCell="A4">
      <selection activeCell="E18" sqref="E18"/>
    </sheetView>
  </sheetViews>
  <sheetFormatPr defaultColWidth="9.00390625" defaultRowHeight="15.75"/>
  <cols>
    <col min="1" max="1" width="5.125" style="1" customWidth="1"/>
    <col min="2" max="2" width="53.125" style="1" bestFit="1" customWidth="1"/>
    <col min="3" max="3" width="4.875" style="11" customWidth="1"/>
    <col min="4" max="4" width="15.625" style="2" customWidth="1"/>
    <col min="5" max="5" width="4.00390625" style="2" customWidth="1"/>
    <col min="6" max="6" width="17.875" style="2" customWidth="1"/>
    <col min="7" max="7" width="7.25390625" style="1" customWidth="1"/>
    <col min="8" max="16384" width="9.00390625" style="1" customWidth="1"/>
  </cols>
  <sheetData>
    <row r="1" spans="5:9" ht="15.75">
      <c r="E1" s="5"/>
      <c r="F1" s="5"/>
      <c r="G1" s="19" t="s">
        <v>14</v>
      </c>
      <c r="H1" s="20" t="s">
        <v>15</v>
      </c>
      <c r="I1" s="19" t="s">
        <v>16</v>
      </c>
    </row>
    <row r="2" spans="1:7" ht="42" customHeight="1">
      <c r="A2" s="172"/>
      <c r="B2" s="172"/>
      <c r="C2" s="172"/>
      <c r="D2" s="172"/>
      <c r="E2" s="102"/>
      <c r="F2" s="102"/>
      <c r="G2" s="15"/>
    </row>
    <row r="3" spans="1:6" s="3" customFormat="1" ht="22.5" customHeight="1">
      <c r="A3" s="172" t="s">
        <v>241</v>
      </c>
      <c r="B3" s="172"/>
      <c r="C3" s="172"/>
      <c r="D3" s="172"/>
      <c r="E3" s="10"/>
      <c r="F3" s="10"/>
    </row>
    <row r="4" spans="1:6" s="3" customFormat="1" ht="22.5" customHeight="1">
      <c r="A4" s="16"/>
      <c r="B4" s="17"/>
      <c r="C4" s="12"/>
      <c r="D4" s="10"/>
      <c r="E4" s="10"/>
      <c r="F4" s="10"/>
    </row>
    <row r="5" spans="1:9" ht="24.75" customHeight="1">
      <c r="A5" s="21" t="str">
        <f>+Tilboðsskrá!A6</f>
        <v> 1.</v>
      </c>
      <c r="B5" s="21" t="str">
        <f>+Tilboðsskrá!B6</f>
        <v>AÐSTÆÐUR Á VINNUSVÆÐI O.FL.</v>
      </c>
      <c r="D5" s="5"/>
      <c r="E5" s="5"/>
      <c r="F5" s="5"/>
      <c r="G5" s="44"/>
      <c r="H5" s="5"/>
      <c r="I5" s="45"/>
    </row>
    <row r="6" spans="1:6" ht="24.75" customHeight="1">
      <c r="A6" s="7" t="str">
        <f>Tilboðsskrá!A7</f>
        <v> 1.1</v>
      </c>
      <c r="B6" s="7" t="str">
        <f>Tilboðsskrá!B7</f>
        <v>AÐSTAÐA, FRÁGANGUR O.FL.</v>
      </c>
      <c r="C6" s="11" t="s">
        <v>0</v>
      </c>
      <c r="D6" s="4">
        <f>Tilboðsskrá!G13</f>
        <v>0</v>
      </c>
      <c r="E6" s="5"/>
      <c r="F6" s="5"/>
    </row>
    <row r="7" spans="1:6" ht="24.75" customHeight="1">
      <c r="A7" s="7" t="str">
        <f>+Tilboðsskrá!A15</f>
        <v> 1.2</v>
      </c>
      <c r="B7" s="7" t="str">
        <f>+Tilboðsskrá!B15</f>
        <v>REIKNINGSVINNA</v>
      </c>
      <c r="C7" s="11" t="s">
        <v>0</v>
      </c>
      <c r="D7" s="4">
        <f>Tilboðsskrá!G29</f>
        <v>0</v>
      </c>
      <c r="E7" s="87" t="s">
        <v>0</v>
      </c>
      <c r="F7" s="4">
        <f>SUM(D6:D7)</f>
        <v>0</v>
      </c>
    </row>
    <row r="8" spans="1:6" ht="24.75" customHeight="1">
      <c r="A8" s="7"/>
      <c r="B8" s="7"/>
      <c r="D8" s="5"/>
      <c r="E8" s="5"/>
      <c r="F8" s="5"/>
    </row>
    <row r="9" spans="1:9" ht="24.75" customHeight="1">
      <c r="A9" s="21" t="str">
        <f>+Tilboðsskrá!A32</f>
        <v> 2.</v>
      </c>
      <c r="B9" s="21" t="str">
        <f>+Tilboðsskrá!B32</f>
        <v>GATNAGERÐ</v>
      </c>
      <c r="D9" s="5"/>
      <c r="E9" s="5"/>
      <c r="F9" s="5"/>
      <c r="G9" s="44"/>
      <c r="H9" s="5"/>
      <c r="I9" s="45"/>
    </row>
    <row r="10" spans="1:6" ht="24.75" customHeight="1">
      <c r="A10" s="21" t="str">
        <f>+Tilboðsskrá!A33</f>
        <v> 2.1</v>
      </c>
      <c r="B10" s="18" t="str">
        <f>Tilboðsskrá!B33</f>
        <v>RIF NÚVERANDI YFIRBORÐS</v>
      </c>
      <c r="C10" s="11" t="s">
        <v>0</v>
      </c>
      <c r="D10" s="4">
        <f>Tilboðsskrá!G41</f>
        <v>0</v>
      </c>
      <c r="E10" s="11"/>
      <c r="F10" s="5"/>
    </row>
    <row r="11" spans="1:6" ht="24.75" customHeight="1">
      <c r="A11" s="159" t="str">
        <f>+Tilboðsskrá!A43</f>
        <v> 2.2</v>
      </c>
      <c r="B11" s="3" t="str">
        <f>Tilboðsskrá!B43</f>
        <v>JARÐVINNA</v>
      </c>
      <c r="C11" s="11" t="s">
        <v>0</v>
      </c>
      <c r="D11" s="4">
        <f>Tilboðsskrá!G48</f>
        <v>0</v>
      </c>
      <c r="E11" s="11"/>
      <c r="F11" s="5"/>
    </row>
    <row r="12" spans="1:6" ht="24.75" customHeight="1">
      <c r="A12" s="159" t="str">
        <f>+Tilboðsskrá!A50</f>
        <v> 2.3</v>
      </c>
      <c r="B12" s="3" t="str">
        <f>Tilboðsskrá!B50</f>
        <v>FYLLINGAR OG BURÐARLÖG</v>
      </c>
      <c r="C12" s="11" t="s">
        <v>0</v>
      </c>
      <c r="D12" s="4">
        <f>Tilboðsskrá!G57</f>
        <v>0</v>
      </c>
      <c r="E12" s="11"/>
      <c r="F12" s="5"/>
    </row>
    <row r="13" spans="1:6" ht="24.75" customHeight="1">
      <c r="A13" s="159" t="str">
        <f>+Tilboðsskrá!A59</f>
        <v> 2.4</v>
      </c>
      <c r="B13" s="18" t="str">
        <f>Tilboðsskrá!B59</f>
        <v>ÝMISS FRÁGANGUR</v>
      </c>
      <c r="C13" s="11" t="s">
        <v>0</v>
      </c>
      <c r="D13" s="4">
        <f>Tilboðsskrá!G68</f>
        <v>0</v>
      </c>
      <c r="E13" s="11"/>
      <c r="F13" s="4">
        <f>SUM(D10:D13)</f>
        <v>0</v>
      </c>
    </row>
    <row r="14" ht="24.75" customHeight="1"/>
    <row r="15" spans="1:6" ht="24.75" customHeight="1">
      <c r="A15" s="21" t="str">
        <f>+Tilboðsskrá!A70</f>
        <v> 3.</v>
      </c>
      <c r="B15" s="21" t="str">
        <f>+Tilboðsskrá!B70</f>
        <v>VEITUR</v>
      </c>
      <c r="D15" s="5"/>
      <c r="E15" s="5"/>
      <c r="F15" s="5"/>
    </row>
    <row r="16" spans="1:6" ht="24.75" customHeight="1">
      <c r="A16" s="88" t="str">
        <f>Tilboðsskrá!A71</f>
        <v> 3.2.</v>
      </c>
      <c r="B16" s="88" t="str">
        <f>Tilboðsskrá!B71</f>
        <v>JARÐVINNA</v>
      </c>
      <c r="C16" s="87" t="s">
        <v>0</v>
      </c>
      <c r="D16" s="85">
        <f>Tilboðsskrá!G101</f>
        <v>0</v>
      </c>
      <c r="E16" s="87"/>
      <c r="F16" s="5"/>
    </row>
    <row r="17" spans="1:6" ht="24.75" customHeight="1">
      <c r="A17" s="88" t="str">
        <f>Tilboðsskrá!A103</f>
        <v> 3.3</v>
      </c>
      <c r="B17" s="88" t="str">
        <f>Tilboðsskrá!B103</f>
        <v>FRÁVEITULAGNIR</v>
      </c>
      <c r="C17" s="87" t="s">
        <v>0</v>
      </c>
      <c r="D17" s="85">
        <f>Tilboðsskrá!G126</f>
        <v>0</v>
      </c>
      <c r="E17" s="87"/>
      <c r="F17" s="5"/>
    </row>
    <row r="18" spans="1:6" ht="24.75" customHeight="1">
      <c r="A18" s="88" t="str">
        <f>Tilboðsskrá!A128</f>
        <v> 3.4</v>
      </c>
      <c r="B18" s="88" t="str">
        <f>Tilboðsskrá!B128</f>
        <v>KALDAVATNSLAGNIR</v>
      </c>
      <c r="C18" s="87" t="s">
        <v>0</v>
      </c>
      <c r="D18" s="85">
        <f>Tilboðsskrá!G139</f>
        <v>0</v>
      </c>
      <c r="E18" s="87"/>
      <c r="F18" s="5"/>
    </row>
    <row r="19" spans="1:6" ht="24.75" customHeight="1">
      <c r="A19" s="88" t="str">
        <f>Tilboðsskrá!A141</f>
        <v> 3.5</v>
      </c>
      <c r="B19" s="88" t="str">
        <f>Tilboðsskrá!B141</f>
        <v>HITAVEITULAGNIR</v>
      </c>
      <c r="C19" s="87" t="s">
        <v>0</v>
      </c>
      <c r="D19" s="85">
        <f>Tilboðsskrá!G193</f>
        <v>0</v>
      </c>
      <c r="E19" s="87"/>
      <c r="F19" s="5"/>
    </row>
    <row r="20" spans="1:9" ht="24.75" customHeight="1">
      <c r="A20" s="88" t="str">
        <f>Tilboðsskrá!A195</f>
        <v> 3.6</v>
      </c>
      <c r="B20" s="88" t="str">
        <f>Tilboðsskrá!B195</f>
        <v>RAFLAGNIR</v>
      </c>
      <c r="C20" s="87" t="s">
        <v>0</v>
      </c>
      <c r="D20" s="85">
        <f>Tilboðsskrá!G210</f>
        <v>0</v>
      </c>
      <c r="E20" s="87"/>
      <c r="F20" s="5"/>
      <c r="G20" s="44"/>
      <c r="H20" s="5"/>
      <c r="I20" s="45"/>
    </row>
    <row r="21" spans="1:9" ht="24.75" customHeight="1">
      <c r="A21" s="88" t="str">
        <f>Tilboðsskrá!A212</f>
        <v> 3.7.</v>
      </c>
      <c r="B21" s="88" t="str">
        <f>Tilboðsskrá!B212</f>
        <v>GÖTULÝSING</v>
      </c>
      <c r="C21" s="87" t="s">
        <v>0</v>
      </c>
      <c r="D21" s="85">
        <f>Tilboðsskrá!G235</f>
        <v>0</v>
      </c>
      <c r="E21" s="87"/>
      <c r="F21" s="5"/>
      <c r="G21" s="44"/>
      <c r="H21" s="149"/>
      <c r="I21" s="45"/>
    </row>
    <row r="22" spans="1:6" ht="24.75" customHeight="1">
      <c r="A22" s="88" t="str">
        <f>Tilboðsskrá!A237</f>
        <v> 3.8.</v>
      </c>
      <c r="B22" s="88" t="str">
        <f>Tilboðsskrá!B237</f>
        <v>FJARSKIPTALAGNIR MÍLU</v>
      </c>
      <c r="C22" s="87" t="s">
        <v>0</v>
      </c>
      <c r="D22" s="85">
        <f>Tilboðsskrá!G250</f>
        <v>0</v>
      </c>
      <c r="E22" s="87"/>
      <c r="F22" s="5">
        <v>0</v>
      </c>
    </row>
    <row r="23" spans="1:6" ht="24.75" customHeight="1">
      <c r="A23" s="88" t="str">
        <f>Tilboðsskrá!A252</f>
        <v> 3.9.</v>
      </c>
      <c r="B23" s="88" t="str">
        <f>Tilboðsskrá!B252</f>
        <v>FJARSKIPTALAGNIR LJÓSLEIÐARANS</v>
      </c>
      <c r="C23" s="87" t="s">
        <v>0</v>
      </c>
      <c r="D23" s="85">
        <f>Tilboðsskrá!G262</f>
        <v>0</v>
      </c>
      <c r="E23" s="87" t="s">
        <v>0</v>
      </c>
      <c r="F23" s="4">
        <f>SUM(D16:D23)</f>
        <v>0</v>
      </c>
    </row>
    <row r="24" spans="1:6" ht="24.75" customHeight="1">
      <c r="A24" s="88"/>
      <c r="B24" s="88"/>
      <c r="C24" s="87"/>
      <c r="D24" s="86"/>
      <c r="E24" s="87"/>
      <c r="F24" s="5"/>
    </row>
    <row r="25" spans="1:6" ht="24.75" customHeight="1">
      <c r="A25"/>
      <c r="B25"/>
      <c r="C25" s="6"/>
      <c r="D25" s="6"/>
      <c r="E25" s="87"/>
      <c r="F25" s="86"/>
    </row>
    <row r="26" spans="1:6" ht="24.75" customHeight="1" thickBot="1">
      <c r="A26" s="6"/>
      <c r="B26" s="9" t="s">
        <v>1</v>
      </c>
      <c r="C26" s="1"/>
      <c r="D26" s="1"/>
      <c r="E26" s="13" t="s">
        <v>2</v>
      </c>
      <c r="F26" s="8">
        <f>SUM(F7:F24)</f>
        <v>0</v>
      </c>
    </row>
    <row r="27" ht="24.75" customHeight="1"/>
    <row r="28" ht="24.75" customHeight="1"/>
    <row r="29" ht="24.75" customHeight="1">
      <c r="G29" s="14"/>
    </row>
  </sheetData>
  <sheetProtection sheet="1" selectLockedCells="1"/>
  <mergeCells count="2">
    <mergeCell ref="A2:D2"/>
    <mergeCell ref="A3:D3"/>
  </mergeCells>
  <printOptions/>
  <pageMargins left="0.5511811023622047" right="0.3937007874015748" top="0.6299212598425197" bottom="0.7874015748031497" header="0.3937007874015748" footer="0.5118110236220472"/>
  <pageSetup firstPageNumber="114" useFirstPageNumber="1" fitToHeight="1" fitToWidth="1" horizontalDpi="600" verticalDpi="600" orientation="portrait" paperSize="9" scale="86" r:id="rId1"/>
  <headerFooter alignWithMargins="0">
    <oddHeader>&amp;C&amp;"Arial,Bold"&amp;11Þorraholt - Gatnagerð og lagnir&amp;R&amp;"Arial,Regular"&amp;11Tilboðsbók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ID268"/>
  <sheetViews>
    <sheetView showZeros="0" tabSelected="1" view="pageBreakPreview" zoomScaleSheetLayoutView="100" workbookViewId="0" topLeftCell="A217">
      <selection activeCell="E234" sqref="E234"/>
    </sheetView>
  </sheetViews>
  <sheetFormatPr defaultColWidth="9.00390625" defaultRowHeight="15.75"/>
  <cols>
    <col min="1" max="1" width="8.375" style="56" customWidth="1"/>
    <col min="2" max="2" width="49.625" style="56" customWidth="1"/>
    <col min="3" max="3" width="5.875" style="59" customWidth="1"/>
    <col min="4" max="4" width="8.375" style="58" customWidth="1"/>
    <col min="5" max="5" width="9.75390625" style="37" customWidth="1"/>
    <col min="6" max="6" width="2.75390625" style="60" customWidth="1"/>
    <col min="7" max="7" width="13.50390625" style="37" customWidth="1"/>
    <col min="8" max="8" width="9.00390625" style="56" customWidth="1"/>
    <col min="9" max="9" width="12.625" style="56" customWidth="1"/>
    <col min="10" max="12" width="9.00390625" style="60" customWidth="1"/>
    <col min="13" max="16384" width="9.00390625" style="56" customWidth="1"/>
  </cols>
  <sheetData>
    <row r="2" ht="30.75" customHeight="1"/>
    <row r="3" spans="1:12" s="51" customFormat="1" ht="20.25" customHeight="1">
      <c r="A3" s="89" t="s">
        <v>240</v>
      </c>
      <c r="B3" s="46" t="s">
        <v>3</v>
      </c>
      <c r="C3" s="48"/>
      <c r="D3" s="47"/>
      <c r="E3" s="49"/>
      <c r="F3" s="50"/>
      <c r="G3" s="49"/>
      <c r="J3" s="50"/>
      <c r="K3" s="50"/>
      <c r="L3" s="50"/>
    </row>
    <row r="4" spans="1:12" s="55" customFormat="1" ht="22.5" customHeight="1">
      <c r="A4" s="52"/>
      <c r="B4" s="52"/>
      <c r="C4" s="53" t="s">
        <v>5</v>
      </c>
      <c r="D4" s="109" t="s">
        <v>4</v>
      </c>
      <c r="E4" s="54" t="s">
        <v>6</v>
      </c>
      <c r="F4" s="54"/>
      <c r="G4" s="110" t="s">
        <v>69</v>
      </c>
      <c r="J4" s="60"/>
      <c r="K4" s="60"/>
      <c r="L4" s="60"/>
    </row>
    <row r="5" ht="19.5" customHeight="1">
      <c r="B5" s="57"/>
    </row>
    <row r="6" spans="1:2" ht="19.5" customHeight="1">
      <c r="A6" s="57" t="s">
        <v>28</v>
      </c>
      <c r="B6" s="98" t="s">
        <v>32</v>
      </c>
    </row>
    <row r="7" spans="1:12" s="64" customFormat="1" ht="19.5" customHeight="1">
      <c r="A7" s="61" t="s">
        <v>54</v>
      </c>
      <c r="B7" s="61" t="s">
        <v>13</v>
      </c>
      <c r="C7" s="62"/>
      <c r="D7" s="32"/>
      <c r="E7" s="32"/>
      <c r="F7" s="63"/>
      <c r="G7" s="32"/>
      <c r="J7" s="63"/>
      <c r="K7" s="63"/>
      <c r="L7" s="63"/>
    </row>
    <row r="8" spans="1:12" s="64" customFormat="1" ht="17.25" customHeight="1">
      <c r="A8" s="61" t="s">
        <v>55</v>
      </c>
      <c r="B8" s="61" t="s">
        <v>8</v>
      </c>
      <c r="C8" s="65" t="s">
        <v>61</v>
      </c>
      <c r="D8" s="42">
        <v>1</v>
      </c>
      <c r="E8" s="41"/>
      <c r="F8" s="42"/>
      <c r="G8" s="67">
        <f>D8*E8</f>
        <v>0</v>
      </c>
      <c r="J8" s="63"/>
      <c r="K8" s="63"/>
      <c r="L8" s="63"/>
    </row>
    <row r="9" spans="1:12" s="64" customFormat="1" ht="17.25" customHeight="1">
      <c r="A9" s="61" t="s">
        <v>56</v>
      </c>
      <c r="B9" s="61" t="s">
        <v>29</v>
      </c>
      <c r="C9" s="65" t="s">
        <v>61</v>
      </c>
      <c r="D9" s="42">
        <v>1</v>
      </c>
      <c r="E9" s="41"/>
      <c r="F9" s="42"/>
      <c r="G9" s="67">
        <f>D9*E9</f>
        <v>0</v>
      </c>
      <c r="J9" s="63"/>
      <c r="K9" s="63"/>
      <c r="L9" s="63"/>
    </row>
    <row r="10" spans="1:12" s="64" customFormat="1" ht="17.25" customHeight="1">
      <c r="A10" s="61" t="s">
        <v>230</v>
      </c>
      <c r="B10" s="61" t="s">
        <v>209</v>
      </c>
      <c r="C10" s="65" t="s">
        <v>61</v>
      </c>
      <c r="D10" s="42">
        <v>1</v>
      </c>
      <c r="E10" s="41"/>
      <c r="F10" s="42"/>
      <c r="G10" s="67">
        <f>D10*E10</f>
        <v>0</v>
      </c>
      <c r="J10" s="63"/>
      <c r="K10" s="63"/>
      <c r="L10" s="63"/>
    </row>
    <row r="11" spans="1:12" s="64" customFormat="1" ht="17.25" customHeight="1">
      <c r="A11" s="61" t="s">
        <v>208</v>
      </c>
      <c r="B11" s="61" t="s">
        <v>211</v>
      </c>
      <c r="C11" s="65" t="s">
        <v>61</v>
      </c>
      <c r="D11" s="42">
        <v>1</v>
      </c>
      <c r="E11" s="41"/>
      <c r="F11" s="42"/>
      <c r="G11" s="67">
        <f>D11*E11</f>
        <v>0</v>
      </c>
      <c r="J11" s="63"/>
      <c r="K11" s="63"/>
      <c r="L11" s="63"/>
    </row>
    <row r="12" spans="1:12" s="64" customFormat="1" ht="17.25" customHeight="1">
      <c r="A12" s="61" t="s">
        <v>210</v>
      </c>
      <c r="B12" s="61" t="s">
        <v>9</v>
      </c>
      <c r="C12" s="65" t="s">
        <v>61</v>
      </c>
      <c r="D12" s="42">
        <v>1</v>
      </c>
      <c r="E12" s="41"/>
      <c r="F12" s="42"/>
      <c r="G12" s="67">
        <f>D12*E12</f>
        <v>0</v>
      </c>
      <c r="J12" s="63"/>
      <c r="K12" s="63"/>
      <c r="L12" s="63"/>
    </row>
    <row r="13" spans="2:7" ht="24" customHeight="1">
      <c r="B13" s="77" t="str">
        <f>+A7</f>
        <v> 1.1</v>
      </c>
      <c r="C13" s="68"/>
      <c r="D13" s="56" t="s">
        <v>7</v>
      </c>
      <c r="E13" s="39"/>
      <c r="F13" s="69"/>
      <c r="G13" s="70">
        <f>SUM(G8:G12)</f>
        <v>0</v>
      </c>
    </row>
    <row r="15" spans="1:12" s="57" customFormat="1" ht="17.25" customHeight="1">
      <c r="A15" s="78" t="s">
        <v>30</v>
      </c>
      <c r="B15" s="57" t="s">
        <v>31</v>
      </c>
      <c r="C15" s="68"/>
      <c r="D15" s="84"/>
      <c r="E15" s="39"/>
      <c r="F15" s="38"/>
      <c r="G15" s="40"/>
      <c r="I15" s="56"/>
      <c r="J15" s="60"/>
      <c r="K15" s="60"/>
      <c r="L15" s="69"/>
    </row>
    <row r="16" spans="1:12" s="57" customFormat="1" ht="17.25" customHeight="1">
      <c r="A16" s="77"/>
      <c r="B16" s="57" t="s">
        <v>18</v>
      </c>
      <c r="C16" s="68"/>
      <c r="D16" s="84"/>
      <c r="E16" s="39"/>
      <c r="F16" s="38"/>
      <c r="G16" s="40"/>
      <c r="I16" s="56"/>
      <c r="J16" s="60"/>
      <c r="K16" s="60"/>
      <c r="L16" s="69"/>
    </row>
    <row r="17" spans="1:7" ht="17.25" customHeight="1">
      <c r="A17" s="76"/>
      <c r="B17" s="56" t="s">
        <v>19</v>
      </c>
      <c r="C17" s="59" t="s">
        <v>63</v>
      </c>
      <c r="D17" s="42">
        <v>100</v>
      </c>
      <c r="E17" s="41"/>
      <c r="F17" s="42"/>
      <c r="G17" s="43">
        <f>D17*E17</f>
        <v>0</v>
      </c>
    </row>
    <row r="18" spans="1:7" ht="17.25" customHeight="1">
      <c r="A18" s="76"/>
      <c r="B18" s="56" t="s">
        <v>20</v>
      </c>
      <c r="C18" s="59" t="s">
        <v>63</v>
      </c>
      <c r="D18" s="42">
        <v>40</v>
      </c>
      <c r="E18" s="41"/>
      <c r="F18" s="42"/>
      <c r="G18" s="43">
        <f>D18*E18</f>
        <v>0</v>
      </c>
    </row>
    <row r="19" spans="1:7" ht="17.25" customHeight="1">
      <c r="A19" s="76"/>
      <c r="B19" s="56" t="s">
        <v>21</v>
      </c>
      <c r="C19" s="59" t="s">
        <v>63</v>
      </c>
      <c r="D19" s="42">
        <v>30</v>
      </c>
      <c r="E19" s="41"/>
      <c r="F19" s="42"/>
      <c r="G19" s="43">
        <f>D19*E19</f>
        <v>0</v>
      </c>
    </row>
    <row r="20" spans="1:7" ht="17.25" customHeight="1">
      <c r="A20" s="76"/>
      <c r="B20" s="56" t="s">
        <v>22</v>
      </c>
      <c r="C20" s="59" t="s">
        <v>63</v>
      </c>
      <c r="D20" s="42">
        <v>20</v>
      </c>
      <c r="E20" s="41"/>
      <c r="F20" s="42"/>
      <c r="G20" s="43">
        <f>D20*E20</f>
        <v>0</v>
      </c>
    </row>
    <row r="21" spans="1:12" s="57" customFormat="1" ht="17.25" customHeight="1">
      <c r="A21" s="77"/>
      <c r="B21" s="57" t="s">
        <v>23</v>
      </c>
      <c r="C21" s="68"/>
      <c r="D21" s="69"/>
      <c r="E21" s="39"/>
      <c r="F21" s="38"/>
      <c r="G21" s="40"/>
      <c r="I21" s="56"/>
      <c r="J21" s="60"/>
      <c r="K21" s="60"/>
      <c r="L21" s="69"/>
    </row>
    <row r="22" spans="1:7" ht="17.25" customHeight="1">
      <c r="A22" s="76"/>
      <c r="B22" s="56" t="s">
        <v>24</v>
      </c>
      <c r="C22" s="59" t="s">
        <v>63</v>
      </c>
      <c r="D22" s="42">
        <v>30</v>
      </c>
      <c r="E22" s="41"/>
      <c r="F22" s="42"/>
      <c r="G22" s="43">
        <f aca="true" t="shared" si="0" ref="G22:G28">D22*E22</f>
        <v>0</v>
      </c>
    </row>
    <row r="23" spans="1:7" ht="17.25" customHeight="1">
      <c r="A23" s="76"/>
      <c r="B23" s="56" t="s">
        <v>67</v>
      </c>
      <c r="C23" s="59" t="s">
        <v>63</v>
      </c>
      <c r="D23" s="42">
        <v>20</v>
      </c>
      <c r="E23" s="41"/>
      <c r="F23" s="42"/>
      <c r="G23" s="43">
        <f>D23*E23</f>
        <v>0</v>
      </c>
    </row>
    <row r="24" spans="1:7" ht="17.25" customHeight="1">
      <c r="A24" s="76"/>
      <c r="B24" s="56" t="s">
        <v>68</v>
      </c>
      <c r="C24" s="59" t="s">
        <v>63</v>
      </c>
      <c r="D24" s="42">
        <v>30</v>
      </c>
      <c r="E24" s="41"/>
      <c r="F24" s="42"/>
      <c r="G24" s="43">
        <f t="shared" si="0"/>
        <v>0</v>
      </c>
    </row>
    <row r="25" spans="1:7" ht="17.25" customHeight="1">
      <c r="A25" s="76"/>
      <c r="B25" s="56" t="s">
        <v>25</v>
      </c>
      <c r="C25" s="59" t="s">
        <v>63</v>
      </c>
      <c r="D25" s="42">
        <v>30</v>
      </c>
      <c r="E25" s="41"/>
      <c r="F25" s="42"/>
      <c r="G25" s="43">
        <f t="shared" si="0"/>
        <v>0</v>
      </c>
    </row>
    <row r="26" spans="1:7" ht="17.25" customHeight="1">
      <c r="A26" s="76"/>
      <c r="B26" s="56" t="s">
        <v>244</v>
      </c>
      <c r="C26" s="59" t="s">
        <v>63</v>
      </c>
      <c r="D26" s="42">
        <v>20</v>
      </c>
      <c r="E26" s="41"/>
      <c r="F26" s="42"/>
      <c r="G26" s="43">
        <f t="shared" si="0"/>
        <v>0</v>
      </c>
    </row>
    <row r="27" spans="1:7" ht="17.25" customHeight="1">
      <c r="A27" s="76"/>
      <c r="B27" s="56" t="s">
        <v>26</v>
      </c>
      <c r="C27" s="59" t="s">
        <v>63</v>
      </c>
      <c r="D27" s="42">
        <v>20</v>
      </c>
      <c r="E27" s="41"/>
      <c r="F27" s="42"/>
      <c r="G27" s="43">
        <f t="shared" si="0"/>
        <v>0</v>
      </c>
    </row>
    <row r="28" spans="1:7" ht="17.25" customHeight="1">
      <c r="A28" s="76"/>
      <c r="B28" s="56" t="s">
        <v>27</v>
      </c>
      <c r="C28" s="59" t="s">
        <v>63</v>
      </c>
      <c r="D28" s="42">
        <v>20</v>
      </c>
      <c r="E28" s="41"/>
      <c r="F28" s="42"/>
      <c r="G28" s="43">
        <f t="shared" si="0"/>
        <v>0</v>
      </c>
    </row>
    <row r="29" spans="1:12" s="35" customFormat="1" ht="20.25" customHeight="1">
      <c r="A29" s="28"/>
      <c r="B29" s="29" t="str">
        <f>+A15</f>
        <v> 1.2</v>
      </c>
      <c r="C29" s="31"/>
      <c r="D29" s="30" t="s">
        <v>7</v>
      </c>
      <c r="E29" s="32"/>
      <c r="F29" s="33"/>
      <c r="G29" s="34">
        <f>SUM(G17:G28)</f>
        <v>0</v>
      </c>
      <c r="J29" s="137"/>
      <c r="K29" s="137"/>
      <c r="L29" s="137"/>
    </row>
    <row r="30" spans="1:12" s="35" customFormat="1" ht="15">
      <c r="A30" s="28"/>
      <c r="B30" s="29"/>
      <c r="C30" s="31"/>
      <c r="D30" s="30"/>
      <c r="E30" s="32"/>
      <c r="F30" s="33"/>
      <c r="G30" s="75"/>
      <c r="J30" s="137"/>
      <c r="K30" s="137"/>
      <c r="L30" s="137"/>
    </row>
    <row r="31" spans="1:12" s="35" customFormat="1" ht="15">
      <c r="A31" s="28"/>
      <c r="B31" s="29"/>
      <c r="C31" s="31"/>
      <c r="D31" s="30"/>
      <c r="E31" s="32"/>
      <c r="F31" s="33"/>
      <c r="G31" s="75"/>
      <c r="J31" s="137"/>
      <c r="K31" s="137"/>
      <c r="L31" s="137"/>
    </row>
    <row r="32" spans="1:2" ht="15">
      <c r="A32" s="57" t="s">
        <v>10</v>
      </c>
      <c r="B32" s="57" t="s">
        <v>57</v>
      </c>
    </row>
    <row r="33" spans="1:12" s="57" customFormat="1" ht="14.25" customHeight="1">
      <c r="A33" s="90" t="s">
        <v>35</v>
      </c>
      <c r="B33" s="57" t="s">
        <v>138</v>
      </c>
      <c r="C33" s="65"/>
      <c r="D33" s="56"/>
      <c r="E33" s="37"/>
      <c r="F33" s="66"/>
      <c r="G33" s="22"/>
      <c r="I33" s="56"/>
      <c r="J33" s="60"/>
      <c r="K33" s="60"/>
      <c r="L33" s="69"/>
    </row>
    <row r="34" spans="1:12" s="57" customFormat="1" ht="14.25" customHeight="1">
      <c r="A34" s="61" t="s">
        <v>90</v>
      </c>
      <c r="B34" s="61" t="s">
        <v>137</v>
      </c>
      <c r="C34" s="59"/>
      <c r="D34" s="60"/>
      <c r="E34" s="37"/>
      <c r="F34" s="60"/>
      <c r="G34" s="22"/>
      <c r="I34" s="56"/>
      <c r="J34" s="60"/>
      <c r="K34" s="60"/>
      <c r="L34" s="69"/>
    </row>
    <row r="35" spans="1:12" s="57" customFormat="1" ht="16.5" customHeight="1">
      <c r="A35" s="64"/>
      <c r="B35" s="64" t="s">
        <v>38</v>
      </c>
      <c r="C35" s="65" t="s">
        <v>45</v>
      </c>
      <c r="D35" s="60">
        <f>18+35+443</f>
        <v>496</v>
      </c>
      <c r="E35" s="26"/>
      <c r="F35" s="66"/>
      <c r="G35" s="67">
        <f>D35*E35</f>
        <v>0</v>
      </c>
      <c r="I35" s="56"/>
      <c r="J35" s="60"/>
      <c r="K35" s="60"/>
      <c r="L35" s="69"/>
    </row>
    <row r="36" spans="1:12" s="57" customFormat="1" ht="16.5" customHeight="1">
      <c r="A36" s="64"/>
      <c r="B36" s="64" t="s">
        <v>273</v>
      </c>
      <c r="C36" s="65" t="s">
        <v>45</v>
      </c>
      <c r="D36" s="60">
        <v>10</v>
      </c>
      <c r="E36" s="26"/>
      <c r="F36" s="66"/>
      <c r="G36" s="67">
        <f>D36*E36</f>
        <v>0</v>
      </c>
      <c r="I36" s="56"/>
      <c r="J36" s="60"/>
      <c r="K36" s="60"/>
      <c r="L36" s="69"/>
    </row>
    <row r="37" spans="1:12" s="57" customFormat="1" ht="16.5" customHeight="1">
      <c r="A37" s="57" t="s">
        <v>76</v>
      </c>
      <c r="B37" s="57" t="s">
        <v>37</v>
      </c>
      <c r="C37" s="59"/>
      <c r="D37" s="60"/>
      <c r="E37" s="37"/>
      <c r="F37" s="60"/>
      <c r="G37" s="22"/>
      <c r="I37" s="56"/>
      <c r="J37" s="60"/>
      <c r="K37" s="60"/>
      <c r="L37" s="69"/>
    </row>
    <row r="38" spans="2:12" s="57" customFormat="1" ht="16.5" customHeight="1">
      <c r="B38" s="56" t="s">
        <v>285</v>
      </c>
      <c r="C38" s="59" t="s">
        <v>64</v>
      </c>
      <c r="D38" s="60">
        <f>14+51+200+280</f>
        <v>545</v>
      </c>
      <c r="E38" s="26"/>
      <c r="F38" s="66"/>
      <c r="G38" s="67">
        <f>D38*E38</f>
        <v>0</v>
      </c>
      <c r="I38" s="56"/>
      <c r="J38" s="60"/>
      <c r="K38" s="60"/>
      <c r="L38" s="69"/>
    </row>
    <row r="39" spans="1:12" s="57" customFormat="1" ht="16.5" customHeight="1">
      <c r="A39" s="57" t="s">
        <v>139</v>
      </c>
      <c r="B39" s="57" t="s">
        <v>274</v>
      </c>
      <c r="C39" s="59"/>
      <c r="D39" s="60"/>
      <c r="E39" s="37"/>
      <c r="F39" s="60"/>
      <c r="G39" s="22">
        <f>D39*E39</f>
        <v>0</v>
      </c>
      <c r="I39" s="56"/>
      <c r="J39" s="60"/>
      <c r="K39" s="60"/>
      <c r="L39" s="69"/>
    </row>
    <row r="40" spans="2:12" s="57" customFormat="1" ht="16.5" customHeight="1">
      <c r="B40" s="56" t="s">
        <v>275</v>
      </c>
      <c r="C40" s="59" t="s">
        <v>64</v>
      </c>
      <c r="D40" s="60">
        <v>7</v>
      </c>
      <c r="E40" s="26"/>
      <c r="F40" s="66"/>
      <c r="G40" s="67">
        <f>D40*E40</f>
        <v>0</v>
      </c>
      <c r="I40" s="56"/>
      <c r="J40" s="60"/>
      <c r="K40" s="60"/>
      <c r="L40" s="69"/>
    </row>
    <row r="41" spans="2:7" ht="22.5" customHeight="1">
      <c r="B41" s="29" t="str">
        <f>A33</f>
        <v> 2.1</v>
      </c>
      <c r="C41" s="68"/>
      <c r="D41" s="56" t="s">
        <v>7</v>
      </c>
      <c r="E41" s="39"/>
      <c r="F41" s="69"/>
      <c r="G41" s="70">
        <f>SUM(G35:G40)</f>
        <v>0</v>
      </c>
    </row>
    <row r="42" spans="2:7" ht="15">
      <c r="B42" s="29"/>
      <c r="C42" s="68"/>
      <c r="D42" s="56"/>
      <c r="E42" s="39"/>
      <c r="F42" s="69"/>
      <c r="G42" s="115"/>
    </row>
    <row r="43" spans="1:12" s="57" customFormat="1" ht="14.25" customHeight="1">
      <c r="A43" s="90" t="s">
        <v>36</v>
      </c>
      <c r="B43" s="57" t="s">
        <v>34</v>
      </c>
      <c r="C43" s="65"/>
      <c r="D43" s="56"/>
      <c r="E43" s="37"/>
      <c r="F43" s="66"/>
      <c r="G43" s="22"/>
      <c r="I43" s="37"/>
      <c r="J43" s="60"/>
      <c r="K43" s="60"/>
      <c r="L43" s="69"/>
    </row>
    <row r="44" spans="1:12" s="57" customFormat="1" ht="14.25" customHeight="1">
      <c r="A44" s="61" t="s">
        <v>91</v>
      </c>
      <c r="B44" s="61" t="s">
        <v>298</v>
      </c>
      <c r="C44" s="59"/>
      <c r="D44" s="60"/>
      <c r="E44" s="37"/>
      <c r="F44" s="60"/>
      <c r="G44" s="22"/>
      <c r="I44" s="56"/>
      <c r="J44" s="60"/>
      <c r="K44" s="60"/>
      <c r="L44" s="69"/>
    </row>
    <row r="45" spans="1:12" s="57" customFormat="1" ht="16.5" customHeight="1">
      <c r="A45" s="64"/>
      <c r="B45" s="64" t="s">
        <v>89</v>
      </c>
      <c r="C45" s="65" t="s">
        <v>65</v>
      </c>
      <c r="D45" s="60">
        <f>3000+2000</f>
        <v>5000</v>
      </c>
      <c r="E45" s="26"/>
      <c r="F45" s="66"/>
      <c r="G45" s="67">
        <f>D45*E45</f>
        <v>0</v>
      </c>
      <c r="I45" s="56"/>
      <c r="J45" s="60"/>
      <c r="K45" s="60"/>
      <c r="L45" s="69"/>
    </row>
    <row r="46" spans="1:12" s="57" customFormat="1" ht="16.5" customHeight="1">
      <c r="A46" s="64"/>
      <c r="B46" s="64" t="s">
        <v>136</v>
      </c>
      <c r="C46" s="65" t="s">
        <v>65</v>
      </c>
      <c r="D46" s="60">
        <v>16900</v>
      </c>
      <c r="E46" s="26"/>
      <c r="F46" s="66"/>
      <c r="G46" s="67">
        <f>D46*E46</f>
        <v>0</v>
      </c>
      <c r="I46" s="56"/>
      <c r="J46" s="60"/>
      <c r="K46" s="60"/>
      <c r="L46" s="69"/>
    </row>
    <row r="47" spans="1:12" s="57" customFormat="1" ht="16.5" customHeight="1">
      <c r="A47" s="57" t="s">
        <v>231</v>
      </c>
      <c r="B47" s="57" t="s">
        <v>58</v>
      </c>
      <c r="C47" s="59" t="s">
        <v>65</v>
      </c>
      <c r="D47" s="60">
        <v>1800</v>
      </c>
      <c r="E47" s="26"/>
      <c r="F47" s="66"/>
      <c r="G47" s="67">
        <f>D47*E47</f>
        <v>0</v>
      </c>
      <c r="I47" s="56"/>
      <c r="J47" s="60"/>
      <c r="K47" s="60"/>
      <c r="L47" s="69"/>
    </row>
    <row r="48" spans="2:7" ht="15">
      <c r="B48" s="29" t="str">
        <f>A43</f>
        <v> 2.2</v>
      </c>
      <c r="C48" s="68"/>
      <c r="D48" s="56" t="s">
        <v>7</v>
      </c>
      <c r="E48" s="39"/>
      <c r="F48" s="69"/>
      <c r="G48" s="70">
        <f>SUM(G45:G47)</f>
        <v>0</v>
      </c>
    </row>
    <row r="49" spans="2:12" s="57" customFormat="1" ht="16.5" customHeight="1">
      <c r="B49" s="56"/>
      <c r="C49" s="59"/>
      <c r="D49" s="37"/>
      <c r="E49" s="37"/>
      <c r="F49" s="60"/>
      <c r="G49" s="36"/>
      <c r="I49" s="56"/>
      <c r="J49" s="60"/>
      <c r="K49" s="60"/>
      <c r="L49" s="69"/>
    </row>
    <row r="50" spans="1:12" s="57" customFormat="1" ht="14.25" customHeight="1">
      <c r="A50" s="90" t="s">
        <v>140</v>
      </c>
      <c r="B50" s="57" t="s">
        <v>59</v>
      </c>
      <c r="C50" s="65"/>
      <c r="D50" s="56"/>
      <c r="E50" s="37"/>
      <c r="F50" s="66"/>
      <c r="G50" s="22"/>
      <c r="I50" s="56"/>
      <c r="J50" s="60"/>
      <c r="K50" s="60"/>
      <c r="L50" s="69"/>
    </row>
    <row r="51" spans="1:12" s="57" customFormat="1" ht="14.25" customHeight="1">
      <c r="A51" s="61" t="s">
        <v>141</v>
      </c>
      <c r="B51" s="61" t="s">
        <v>82</v>
      </c>
      <c r="C51" s="59"/>
      <c r="D51" s="37"/>
      <c r="E51" s="37"/>
      <c r="F51" s="60"/>
      <c r="G51" s="37"/>
      <c r="I51" s="37"/>
      <c r="J51" s="60"/>
      <c r="K51" s="60"/>
      <c r="L51" s="69"/>
    </row>
    <row r="52" spans="1:12" s="57" customFormat="1" ht="16.5" customHeight="1">
      <c r="A52" s="64"/>
      <c r="B52" s="64" t="s">
        <v>214</v>
      </c>
      <c r="C52" s="59" t="s">
        <v>65</v>
      </c>
      <c r="D52" s="60">
        <v>3350</v>
      </c>
      <c r="E52" s="26"/>
      <c r="F52" s="66"/>
      <c r="G52" s="67">
        <f>E52*D52</f>
        <v>0</v>
      </c>
      <c r="I52" s="56"/>
      <c r="J52" s="60"/>
      <c r="K52" s="60"/>
      <c r="L52" s="69"/>
    </row>
    <row r="53" spans="1:12" s="57" customFormat="1" ht="16.5" customHeight="1">
      <c r="A53" s="64"/>
      <c r="B53" s="64" t="s">
        <v>213</v>
      </c>
      <c r="C53" s="59" t="s">
        <v>65</v>
      </c>
      <c r="D53" s="60">
        <v>4500</v>
      </c>
      <c r="E53" s="26"/>
      <c r="F53" s="66"/>
      <c r="G53" s="67">
        <f>E53*D53</f>
        <v>0</v>
      </c>
      <c r="I53" s="56"/>
      <c r="J53" s="60"/>
      <c r="K53" s="60"/>
      <c r="L53" s="69"/>
    </row>
    <row r="54" spans="1:7" ht="16.5" customHeight="1">
      <c r="A54" s="57" t="s">
        <v>232</v>
      </c>
      <c r="B54" s="57" t="s">
        <v>272</v>
      </c>
      <c r="C54" s="59" t="s">
        <v>65</v>
      </c>
      <c r="D54" s="157">
        <f>6200+1300</f>
        <v>7500</v>
      </c>
      <c r="E54" s="41"/>
      <c r="G54" s="71">
        <f>E54*D54</f>
        <v>0</v>
      </c>
    </row>
    <row r="55" spans="1:7" ht="16.5" customHeight="1">
      <c r="A55" s="57" t="s">
        <v>142</v>
      </c>
      <c r="B55" s="57" t="s">
        <v>145</v>
      </c>
      <c r="C55" s="59" t="s">
        <v>64</v>
      </c>
      <c r="D55" s="157">
        <v>1735</v>
      </c>
      <c r="E55" s="41"/>
      <c r="G55" s="71">
        <f>E55*D55</f>
        <v>0</v>
      </c>
    </row>
    <row r="56" spans="1:7" ht="16.5" customHeight="1">
      <c r="A56" s="57" t="s">
        <v>143</v>
      </c>
      <c r="B56" s="57" t="s">
        <v>144</v>
      </c>
      <c r="C56" s="59" t="s">
        <v>65</v>
      </c>
      <c r="D56" s="157">
        <v>790</v>
      </c>
      <c r="E56" s="41"/>
      <c r="G56" s="71">
        <f>E56*D56</f>
        <v>0</v>
      </c>
    </row>
    <row r="57" spans="2:7" ht="18.75" customHeight="1">
      <c r="B57" s="74" t="str">
        <f>A50</f>
        <v> 2.3</v>
      </c>
      <c r="C57" s="68"/>
      <c r="D57" s="56" t="s">
        <v>7</v>
      </c>
      <c r="E57" s="39"/>
      <c r="F57" s="69"/>
      <c r="G57" s="107">
        <f>SUM(G52:G56)</f>
        <v>0</v>
      </c>
    </row>
    <row r="58" spans="1:7" ht="15">
      <c r="A58" s="61"/>
      <c r="B58" s="74"/>
      <c r="C58" s="68"/>
      <c r="D58" s="56"/>
      <c r="E58" s="39"/>
      <c r="F58" s="69"/>
      <c r="G58" s="115"/>
    </row>
    <row r="59" spans="1:12" s="57" customFormat="1" ht="14.25" customHeight="1">
      <c r="A59" s="90" t="s">
        <v>146</v>
      </c>
      <c r="B59" s="57" t="s">
        <v>149</v>
      </c>
      <c r="C59" s="65"/>
      <c r="D59" s="56"/>
      <c r="E59" s="39"/>
      <c r="F59" s="66"/>
      <c r="G59" s="22"/>
      <c r="I59" s="56"/>
      <c r="J59" s="60"/>
      <c r="K59" s="60"/>
      <c r="L59" s="69"/>
    </row>
    <row r="60" spans="1:12" s="57" customFormat="1" ht="14.25" customHeight="1">
      <c r="A60" s="61" t="s">
        <v>147</v>
      </c>
      <c r="B60" s="61" t="s">
        <v>150</v>
      </c>
      <c r="C60" s="59"/>
      <c r="D60" s="37"/>
      <c r="E60" s="37"/>
      <c r="F60" s="60"/>
      <c r="G60" s="37"/>
      <c r="I60" s="56"/>
      <c r="J60" s="60"/>
      <c r="K60" s="60"/>
      <c r="L60" s="69"/>
    </row>
    <row r="61" spans="1:12" s="57" customFormat="1" ht="16.5" customHeight="1">
      <c r="A61" s="64"/>
      <c r="B61" s="64" t="s">
        <v>271</v>
      </c>
      <c r="C61" s="59" t="s">
        <v>64</v>
      </c>
      <c r="D61" s="157">
        <f>65+1670</f>
        <v>1735</v>
      </c>
      <c r="E61" s="26"/>
      <c r="F61" s="66"/>
      <c r="G61" s="67">
        <f aca="true" t="shared" si="1" ref="G61:G67">E61*D61</f>
        <v>0</v>
      </c>
      <c r="I61" s="56"/>
      <c r="J61" s="60"/>
      <c r="K61" s="60"/>
      <c r="L61" s="69"/>
    </row>
    <row r="62" spans="1:12" s="57" customFormat="1" ht="16.5" customHeight="1">
      <c r="A62" s="57" t="s">
        <v>148</v>
      </c>
      <c r="B62" s="57" t="s">
        <v>276</v>
      </c>
      <c r="C62" s="59" t="s">
        <v>64</v>
      </c>
      <c r="D62" s="122">
        <v>7</v>
      </c>
      <c r="E62" s="26"/>
      <c r="F62" s="66"/>
      <c r="G62" s="67">
        <f t="shared" si="1"/>
        <v>0</v>
      </c>
      <c r="I62" s="56"/>
      <c r="J62" s="60"/>
      <c r="K62" s="60"/>
      <c r="L62" s="69"/>
    </row>
    <row r="63" spans="1:12" s="57" customFormat="1" ht="16.5" customHeight="1">
      <c r="A63" s="57" t="s">
        <v>233</v>
      </c>
      <c r="B63" s="57" t="s">
        <v>295</v>
      </c>
      <c r="C63" s="59"/>
      <c r="D63" s="122"/>
      <c r="E63" s="140"/>
      <c r="F63" s="122"/>
      <c r="G63" s="140">
        <f t="shared" si="1"/>
        <v>0</v>
      </c>
      <c r="I63" s="56"/>
      <c r="J63" s="60"/>
      <c r="K63" s="60"/>
      <c r="L63" s="69"/>
    </row>
    <row r="64" spans="1:12" s="57" customFormat="1" ht="16.5" customHeight="1">
      <c r="A64" s="79" t="s">
        <v>296</v>
      </c>
      <c r="B64" s="57" t="s">
        <v>297</v>
      </c>
      <c r="C64" s="59" t="s">
        <v>45</v>
      </c>
      <c r="D64" s="122">
        <v>222</v>
      </c>
      <c r="E64" s="26"/>
      <c r="F64" s="66"/>
      <c r="G64" s="67">
        <f t="shared" si="1"/>
        <v>0</v>
      </c>
      <c r="I64" s="56"/>
      <c r="J64" s="60"/>
      <c r="K64" s="60"/>
      <c r="L64" s="69"/>
    </row>
    <row r="65" spans="1:12" s="57" customFormat="1" ht="16.5" customHeight="1">
      <c r="A65" s="57" t="s">
        <v>292</v>
      </c>
      <c r="B65" s="57" t="s">
        <v>215</v>
      </c>
      <c r="C65" s="59" t="s">
        <v>65</v>
      </c>
      <c r="D65" s="157">
        <v>720</v>
      </c>
      <c r="E65" s="26"/>
      <c r="F65" s="66"/>
      <c r="G65" s="67">
        <f t="shared" si="1"/>
        <v>0</v>
      </c>
      <c r="I65" s="56"/>
      <c r="J65" s="60"/>
      <c r="K65" s="60"/>
      <c r="L65" s="69"/>
    </row>
    <row r="66" spans="1:7" ht="16.5" customHeight="1">
      <c r="A66" s="57" t="s">
        <v>293</v>
      </c>
      <c r="B66" s="57" t="s">
        <v>151</v>
      </c>
      <c r="C66" s="59" t="s">
        <v>64</v>
      </c>
      <c r="D66" s="157">
        <v>7200</v>
      </c>
      <c r="E66" s="26"/>
      <c r="F66" s="66"/>
      <c r="G66" s="67">
        <f t="shared" si="1"/>
        <v>0</v>
      </c>
    </row>
    <row r="67" spans="1:7" ht="16.5" customHeight="1">
      <c r="A67" s="57" t="s">
        <v>299</v>
      </c>
      <c r="B67" s="57" t="s">
        <v>294</v>
      </c>
      <c r="C67" s="59" t="s">
        <v>45</v>
      </c>
      <c r="D67" s="59">
        <v>127</v>
      </c>
      <c r="E67" s="26"/>
      <c r="F67" s="66"/>
      <c r="G67" s="67">
        <f t="shared" si="1"/>
        <v>0</v>
      </c>
    </row>
    <row r="68" spans="2:7" ht="20.25" customHeight="1">
      <c r="B68" s="74" t="str">
        <f>A59</f>
        <v> 2.4</v>
      </c>
      <c r="C68" s="68"/>
      <c r="D68" s="56" t="s">
        <v>7</v>
      </c>
      <c r="E68" s="39"/>
      <c r="F68" s="69"/>
      <c r="G68" s="107">
        <f>SUM(G61:G67)</f>
        <v>0</v>
      </c>
    </row>
    <row r="69" spans="2:7" ht="15.75" customHeight="1">
      <c r="B69" s="74"/>
      <c r="C69" s="68"/>
      <c r="D69" s="56"/>
      <c r="E69" s="39"/>
      <c r="F69" s="69"/>
      <c r="G69" s="115"/>
    </row>
    <row r="70" spans="1:12" s="64" customFormat="1" ht="15">
      <c r="A70" s="79" t="s">
        <v>17</v>
      </c>
      <c r="B70" s="79" t="s">
        <v>33</v>
      </c>
      <c r="C70" s="59"/>
      <c r="D70" s="72"/>
      <c r="E70" s="37"/>
      <c r="F70" s="60"/>
      <c r="G70" s="37"/>
      <c r="J70" s="63"/>
      <c r="K70" s="63"/>
      <c r="L70" s="63"/>
    </row>
    <row r="71" spans="1:12" s="35" customFormat="1" ht="15" customHeight="1">
      <c r="A71" s="80" t="s">
        <v>166</v>
      </c>
      <c r="B71" s="81" t="s">
        <v>34</v>
      </c>
      <c r="C71" s="82"/>
      <c r="D71" s="37"/>
      <c r="E71" s="22"/>
      <c r="F71" s="23"/>
      <c r="G71" s="24"/>
      <c r="J71" s="137"/>
      <c r="K71" s="137"/>
      <c r="L71" s="137"/>
    </row>
    <row r="72" spans="1:12" s="35" customFormat="1" ht="15" customHeight="1">
      <c r="A72" s="61" t="s">
        <v>167</v>
      </c>
      <c r="B72" s="61" t="s">
        <v>47</v>
      </c>
      <c r="C72" s="59"/>
      <c r="D72" s="37"/>
      <c r="E72" s="37"/>
      <c r="F72" s="60"/>
      <c r="G72" s="37"/>
      <c r="J72" s="137"/>
      <c r="K72" s="137"/>
      <c r="L72" s="137"/>
    </row>
    <row r="73" spans="1:12" s="35" customFormat="1" ht="15" customHeight="1">
      <c r="A73" s="27"/>
      <c r="B73" s="25" t="s">
        <v>83</v>
      </c>
      <c r="C73" s="120" t="s">
        <v>65</v>
      </c>
      <c r="D73" s="122">
        <v>3600</v>
      </c>
      <c r="E73" s="41"/>
      <c r="F73" s="122"/>
      <c r="G73" s="141">
        <f>D73*E73</f>
        <v>0</v>
      </c>
      <c r="J73" s="137"/>
      <c r="K73" s="137"/>
      <c r="L73" s="137"/>
    </row>
    <row r="74" spans="1:12" s="35" customFormat="1" ht="15" customHeight="1">
      <c r="A74" s="27"/>
      <c r="B74" s="27" t="s">
        <v>115</v>
      </c>
      <c r="C74" s="120" t="s">
        <v>65</v>
      </c>
      <c r="D74" s="122">
        <v>1400</v>
      </c>
      <c r="E74" s="41"/>
      <c r="F74" s="122"/>
      <c r="G74" s="141">
        <f>D74*E74</f>
        <v>0</v>
      </c>
      <c r="J74" s="137"/>
      <c r="K74" s="137"/>
      <c r="L74" s="137"/>
    </row>
    <row r="75" spans="1:12" s="35" customFormat="1" ht="15" customHeight="1">
      <c r="A75" s="27"/>
      <c r="B75" s="27" t="s">
        <v>286</v>
      </c>
      <c r="C75" s="120" t="s">
        <v>65</v>
      </c>
      <c r="D75" s="122">
        <v>4500</v>
      </c>
      <c r="E75" s="41"/>
      <c r="F75" s="122"/>
      <c r="G75" s="141">
        <f>D75*E75</f>
        <v>0</v>
      </c>
      <c r="J75" s="137"/>
      <c r="K75" s="137"/>
      <c r="L75" s="137"/>
    </row>
    <row r="76" spans="1:12" s="35" customFormat="1" ht="15" customHeight="1">
      <c r="A76" s="27"/>
      <c r="B76" s="27" t="s">
        <v>229</v>
      </c>
      <c r="C76" s="120" t="s">
        <v>65</v>
      </c>
      <c r="D76" s="122">
        <f>1500+D74+D75*0.2</f>
        <v>3800</v>
      </c>
      <c r="E76" s="41"/>
      <c r="F76" s="122"/>
      <c r="G76" s="141">
        <f>D76*E76</f>
        <v>0</v>
      </c>
      <c r="J76" s="137"/>
      <c r="K76" s="137"/>
      <c r="L76" s="137"/>
    </row>
    <row r="77" spans="1:12" s="35" customFormat="1" ht="15" customHeight="1">
      <c r="A77" s="27"/>
      <c r="B77" s="27" t="s">
        <v>176</v>
      </c>
      <c r="C77" s="120" t="s">
        <v>65</v>
      </c>
      <c r="D77" s="122">
        <f>D73-2900+D75*0.8</f>
        <v>4300</v>
      </c>
      <c r="E77" s="41"/>
      <c r="F77" s="122"/>
      <c r="G77" s="141">
        <f>D77*E77</f>
        <v>0</v>
      </c>
      <c r="J77" s="137"/>
      <c r="K77" s="137"/>
      <c r="L77" s="137"/>
    </row>
    <row r="78" spans="1:12" s="35" customFormat="1" ht="15" customHeight="1">
      <c r="A78" s="158" t="s">
        <v>168</v>
      </c>
      <c r="B78" s="158" t="s">
        <v>116</v>
      </c>
      <c r="C78" s="120"/>
      <c r="D78" s="140"/>
      <c r="E78" s="140"/>
      <c r="F78" s="122"/>
      <c r="G78" s="140"/>
      <c r="J78" s="137"/>
      <c r="K78" s="137"/>
      <c r="L78" s="137"/>
    </row>
    <row r="79" spans="1:12" s="35" customFormat="1" ht="15" customHeight="1">
      <c r="A79" s="27"/>
      <c r="B79" s="25" t="s">
        <v>117</v>
      </c>
      <c r="C79" s="120" t="s">
        <v>65</v>
      </c>
      <c r="D79" s="122">
        <v>870</v>
      </c>
      <c r="E79" s="41"/>
      <c r="F79" s="122"/>
      <c r="G79" s="141">
        <f aca="true" t="shared" si="2" ref="G79:G92">D79*E79</f>
        <v>0</v>
      </c>
      <c r="J79" s="137"/>
      <c r="K79" s="137"/>
      <c r="L79" s="137"/>
    </row>
    <row r="80" spans="1:12" s="35" customFormat="1" ht="15" customHeight="1">
      <c r="A80" s="27"/>
      <c r="B80" s="27" t="s">
        <v>118</v>
      </c>
      <c r="C80" s="120" t="s">
        <v>65</v>
      </c>
      <c r="D80" s="122">
        <v>760</v>
      </c>
      <c r="E80" s="41"/>
      <c r="F80" s="122"/>
      <c r="G80" s="141">
        <f t="shared" si="2"/>
        <v>0</v>
      </c>
      <c r="J80" s="137"/>
      <c r="K80" s="137"/>
      <c r="L80" s="137"/>
    </row>
    <row r="81" spans="1:12" s="35" customFormat="1" ht="15" customHeight="1">
      <c r="A81" s="25"/>
      <c r="B81" s="27" t="s">
        <v>119</v>
      </c>
      <c r="C81" s="120" t="s">
        <v>65</v>
      </c>
      <c r="D81" s="122">
        <f>2300+580</f>
        <v>2880</v>
      </c>
      <c r="E81" s="41"/>
      <c r="F81" s="122"/>
      <c r="G81" s="141">
        <f t="shared" si="2"/>
        <v>0</v>
      </c>
      <c r="J81" s="137"/>
      <c r="K81" s="137"/>
      <c r="L81" s="137"/>
    </row>
    <row r="82" spans="1:12" s="35" customFormat="1" ht="15" customHeight="1">
      <c r="A82" s="27"/>
      <c r="B82" s="27" t="s">
        <v>134</v>
      </c>
      <c r="C82" s="120" t="s">
        <v>65</v>
      </c>
      <c r="D82" s="122">
        <v>95</v>
      </c>
      <c r="E82" s="41"/>
      <c r="F82" s="122"/>
      <c r="G82" s="141">
        <f t="shared" si="2"/>
        <v>0</v>
      </c>
      <c r="J82" s="137"/>
      <c r="K82" s="137"/>
      <c r="L82" s="137"/>
    </row>
    <row r="83" spans="1:12" s="35" customFormat="1" ht="15" customHeight="1">
      <c r="A83" s="27"/>
      <c r="B83" s="27" t="s">
        <v>135</v>
      </c>
      <c r="C83" s="120" t="s">
        <v>65</v>
      </c>
      <c r="D83" s="122">
        <v>37</v>
      </c>
      <c r="E83" s="41"/>
      <c r="F83" s="122"/>
      <c r="G83" s="141">
        <f t="shared" si="2"/>
        <v>0</v>
      </c>
      <c r="J83" s="137"/>
      <c r="K83" s="137"/>
      <c r="L83" s="137"/>
    </row>
    <row r="84" spans="1:12" s="35" customFormat="1" ht="15" customHeight="1">
      <c r="A84" s="27"/>
      <c r="B84" s="27" t="s">
        <v>287</v>
      </c>
      <c r="C84" s="120" t="s">
        <v>65</v>
      </c>
      <c r="D84" s="122">
        <v>235</v>
      </c>
      <c r="E84" s="41"/>
      <c r="F84" s="122"/>
      <c r="G84" s="141">
        <f>D84*E84</f>
        <v>0</v>
      </c>
      <c r="J84" s="137"/>
      <c r="K84" s="137"/>
      <c r="L84" s="137"/>
    </row>
    <row r="85" spans="1:12" s="35" customFormat="1" ht="15" customHeight="1">
      <c r="A85" s="27"/>
      <c r="B85" s="27" t="s">
        <v>288</v>
      </c>
      <c r="C85" s="120" t="s">
        <v>65</v>
      </c>
      <c r="D85" s="122">
        <v>215</v>
      </c>
      <c r="E85" s="41"/>
      <c r="F85" s="122"/>
      <c r="G85" s="141">
        <f>D85*E85</f>
        <v>0</v>
      </c>
      <c r="J85" s="137"/>
      <c r="K85" s="137"/>
      <c r="L85" s="137"/>
    </row>
    <row r="86" spans="1:12" s="35" customFormat="1" ht="15" customHeight="1">
      <c r="A86" s="27"/>
      <c r="B86" s="27" t="s">
        <v>289</v>
      </c>
      <c r="C86" s="120" t="s">
        <v>61</v>
      </c>
      <c r="D86" s="122">
        <v>1</v>
      </c>
      <c r="E86" s="41"/>
      <c r="F86" s="122"/>
      <c r="G86" s="141">
        <f>D86*E86</f>
        <v>0</v>
      </c>
      <c r="J86" s="137"/>
      <c r="K86" s="137"/>
      <c r="L86" s="137"/>
    </row>
    <row r="87" spans="1:12" s="35" customFormat="1" ht="15" customHeight="1">
      <c r="A87" s="158" t="s">
        <v>169</v>
      </c>
      <c r="B87" s="129" t="s">
        <v>86</v>
      </c>
      <c r="C87" s="120" t="s">
        <v>64</v>
      </c>
      <c r="D87" s="122">
        <v>2000</v>
      </c>
      <c r="E87" s="41"/>
      <c r="F87" s="122"/>
      <c r="G87" s="141">
        <f t="shared" si="2"/>
        <v>0</v>
      </c>
      <c r="J87" s="137"/>
      <c r="K87" s="137"/>
      <c r="L87" s="137"/>
    </row>
    <row r="88" spans="1:12" s="35" customFormat="1" ht="15" customHeight="1">
      <c r="A88" s="158" t="s">
        <v>170</v>
      </c>
      <c r="B88" s="167" t="s">
        <v>120</v>
      </c>
      <c r="C88" s="162"/>
      <c r="D88" s="122"/>
      <c r="E88" s="168"/>
      <c r="F88" s="122"/>
      <c r="G88" s="140">
        <f t="shared" si="2"/>
        <v>0</v>
      </c>
      <c r="J88" s="137"/>
      <c r="K88" s="137"/>
      <c r="L88" s="137"/>
    </row>
    <row r="89" spans="1:12" s="35" customFormat="1" ht="15" customHeight="1">
      <c r="A89" s="158"/>
      <c r="B89" s="146" t="s">
        <v>313</v>
      </c>
      <c r="C89" s="162" t="s">
        <v>66</v>
      </c>
      <c r="D89" s="122">
        <v>2</v>
      </c>
      <c r="E89" s="132"/>
      <c r="F89" s="122"/>
      <c r="G89" s="141">
        <f t="shared" si="2"/>
        <v>0</v>
      </c>
      <c r="J89" s="137"/>
      <c r="K89" s="137"/>
      <c r="L89" s="137"/>
    </row>
    <row r="90" spans="1:12" s="35" customFormat="1" ht="15" customHeight="1">
      <c r="A90" s="158"/>
      <c r="B90" s="146" t="s">
        <v>120</v>
      </c>
      <c r="C90" s="162" t="s">
        <v>66</v>
      </c>
      <c r="D90" s="122">
        <v>6</v>
      </c>
      <c r="E90" s="132"/>
      <c r="F90" s="122"/>
      <c r="G90" s="141">
        <f t="shared" si="2"/>
        <v>0</v>
      </c>
      <c r="J90" s="137"/>
      <c r="K90" s="137"/>
      <c r="L90" s="137"/>
    </row>
    <row r="91" spans="1:12" s="35" customFormat="1" ht="15" customHeight="1">
      <c r="A91" s="158" t="s">
        <v>171</v>
      </c>
      <c r="B91" s="167" t="s">
        <v>121</v>
      </c>
      <c r="C91" s="162" t="s">
        <v>66</v>
      </c>
      <c r="D91" s="122">
        <v>40</v>
      </c>
      <c r="E91" s="132"/>
      <c r="F91" s="122"/>
      <c r="G91" s="141">
        <f t="shared" si="2"/>
        <v>0</v>
      </c>
      <c r="J91" s="137"/>
      <c r="K91" s="137"/>
      <c r="L91" s="137"/>
    </row>
    <row r="92" spans="1:12" s="35" customFormat="1" ht="15" customHeight="1">
      <c r="A92" s="158" t="s">
        <v>172</v>
      </c>
      <c r="B92" s="158" t="s">
        <v>60</v>
      </c>
      <c r="C92" s="120" t="s">
        <v>65</v>
      </c>
      <c r="D92" s="122">
        <v>1500</v>
      </c>
      <c r="E92" s="132"/>
      <c r="F92" s="122"/>
      <c r="G92" s="141">
        <f t="shared" si="2"/>
        <v>0</v>
      </c>
      <c r="J92" s="137"/>
      <c r="K92" s="137"/>
      <c r="L92" s="137"/>
    </row>
    <row r="93" spans="1:12" s="35" customFormat="1" ht="15" customHeight="1">
      <c r="A93" s="158" t="s">
        <v>173</v>
      </c>
      <c r="B93" s="158" t="s">
        <v>122</v>
      </c>
      <c r="C93" s="162"/>
      <c r="D93" s="122"/>
      <c r="E93" s="168"/>
      <c r="F93" s="169"/>
      <c r="G93" s="140"/>
      <c r="J93" s="137"/>
      <c r="K93" s="137"/>
      <c r="L93" s="137"/>
    </row>
    <row r="94" spans="1:12" s="35" customFormat="1" ht="15" customHeight="1">
      <c r="A94" s="27"/>
      <c r="B94" s="25" t="s">
        <v>123</v>
      </c>
      <c r="C94" s="162" t="s">
        <v>66</v>
      </c>
      <c r="D94" s="122">
        <v>10</v>
      </c>
      <c r="E94" s="132"/>
      <c r="F94" s="122"/>
      <c r="G94" s="141">
        <f>D94*E94</f>
        <v>0</v>
      </c>
      <c r="J94" s="137"/>
      <c r="K94" s="137"/>
      <c r="L94" s="137"/>
    </row>
    <row r="95" spans="1:12" s="35" customFormat="1" ht="15" customHeight="1">
      <c r="A95" s="27"/>
      <c r="B95" s="25" t="s">
        <v>124</v>
      </c>
      <c r="C95" s="162" t="s">
        <v>45</v>
      </c>
      <c r="D95" s="122">
        <v>30</v>
      </c>
      <c r="E95" s="132"/>
      <c r="F95" s="122"/>
      <c r="G95" s="141">
        <f>D95*E95</f>
        <v>0</v>
      </c>
      <c r="J95" s="137"/>
      <c r="K95" s="137"/>
      <c r="L95" s="137"/>
    </row>
    <row r="96" spans="1:238" s="35" customFormat="1" ht="15" customHeight="1">
      <c r="A96" s="158" t="s">
        <v>125</v>
      </c>
      <c r="B96" s="158" t="s">
        <v>126</v>
      </c>
      <c r="C96" s="162"/>
      <c r="D96" s="122"/>
      <c r="E96" s="168"/>
      <c r="F96" s="169"/>
      <c r="G96" s="140"/>
      <c r="J96" s="137"/>
      <c r="K96" s="137"/>
      <c r="L96" s="137"/>
      <c r="ID96" s="91"/>
    </row>
    <row r="97" spans="1:238" s="35" customFormat="1" ht="15" customHeight="1">
      <c r="A97" s="129" t="s">
        <v>174</v>
      </c>
      <c r="B97" s="158" t="s">
        <v>127</v>
      </c>
      <c r="C97" s="162"/>
      <c r="D97" s="122"/>
      <c r="E97" s="168"/>
      <c r="F97" s="169"/>
      <c r="G97" s="140"/>
      <c r="J97" s="137"/>
      <c r="K97" s="137"/>
      <c r="L97" s="137"/>
      <c r="ID97" s="91"/>
    </row>
    <row r="98" spans="1:12" s="35" customFormat="1" ht="15" customHeight="1">
      <c r="A98" s="129"/>
      <c r="B98" s="25" t="s">
        <v>280</v>
      </c>
      <c r="C98" s="162" t="s">
        <v>66</v>
      </c>
      <c r="D98" s="122">
        <v>2</v>
      </c>
      <c r="E98" s="132"/>
      <c r="F98" s="122"/>
      <c r="G98" s="141">
        <f>D98*E98</f>
        <v>0</v>
      </c>
      <c r="J98" s="137"/>
      <c r="K98" s="137"/>
      <c r="L98" s="137"/>
    </row>
    <row r="99" spans="1:12" s="35" customFormat="1" ht="15" customHeight="1">
      <c r="A99" s="129"/>
      <c r="B99" s="27" t="s">
        <v>190</v>
      </c>
      <c r="C99" s="162" t="s">
        <v>66</v>
      </c>
      <c r="D99" s="162">
        <v>1</v>
      </c>
      <c r="E99" s="132"/>
      <c r="F99" s="122"/>
      <c r="G99" s="141">
        <f>D99*E99</f>
        <v>0</v>
      </c>
      <c r="J99" s="137"/>
      <c r="K99" s="137"/>
      <c r="L99" s="137"/>
    </row>
    <row r="100" spans="1:12" s="35" customFormat="1" ht="15" customHeight="1">
      <c r="A100" s="129"/>
      <c r="B100" s="27" t="s">
        <v>191</v>
      </c>
      <c r="C100" s="162" t="s">
        <v>66</v>
      </c>
      <c r="D100" s="162">
        <v>1</v>
      </c>
      <c r="E100" s="132"/>
      <c r="F100" s="122"/>
      <c r="G100" s="141">
        <f>D100*E100</f>
        <v>0</v>
      </c>
      <c r="J100" s="137"/>
      <c r="K100" s="137"/>
      <c r="L100" s="137"/>
    </row>
    <row r="101" spans="1:12" s="35" customFormat="1" ht="22.5" customHeight="1">
      <c r="A101" s="28"/>
      <c r="B101" s="29" t="str">
        <f>+A71</f>
        <v> 3.2.</v>
      </c>
      <c r="C101" s="31"/>
      <c r="D101" s="30" t="s">
        <v>7</v>
      </c>
      <c r="E101" s="91"/>
      <c r="F101" s="33"/>
      <c r="G101" s="34">
        <f>SUM(G73:G100)</f>
        <v>0</v>
      </c>
      <c r="J101" s="137"/>
      <c r="K101" s="137"/>
      <c r="L101" s="137"/>
    </row>
    <row r="102" spans="1:12" s="64" customFormat="1" ht="15">
      <c r="A102" s="79"/>
      <c r="B102" s="79"/>
      <c r="C102" s="59"/>
      <c r="D102" s="72"/>
      <c r="E102" s="37"/>
      <c r="F102" s="60"/>
      <c r="G102" s="37"/>
      <c r="J102" s="63"/>
      <c r="K102" s="63"/>
      <c r="L102" s="63"/>
    </row>
    <row r="103" spans="1:12" s="35" customFormat="1" ht="15" customHeight="1">
      <c r="A103" s="57" t="s">
        <v>157</v>
      </c>
      <c r="B103" s="57" t="s">
        <v>39</v>
      </c>
      <c r="C103" s="59"/>
      <c r="D103" s="58"/>
      <c r="E103" s="37"/>
      <c r="F103" s="60"/>
      <c r="G103" s="37"/>
      <c r="J103" s="137"/>
      <c r="K103" s="137"/>
      <c r="L103" s="137"/>
    </row>
    <row r="104" spans="1:12" s="35" customFormat="1" ht="15" customHeight="1">
      <c r="A104" s="129" t="s">
        <v>158</v>
      </c>
      <c r="B104" s="129" t="s">
        <v>112</v>
      </c>
      <c r="C104" s="120"/>
      <c r="D104" s="140"/>
      <c r="E104" s="140"/>
      <c r="F104" s="122"/>
      <c r="G104" s="140"/>
      <c r="J104" s="137"/>
      <c r="K104" s="137"/>
      <c r="L104" s="137"/>
    </row>
    <row r="105" spans="1:12" s="35" customFormat="1" ht="15" customHeight="1">
      <c r="A105" s="27"/>
      <c r="B105" s="27" t="s">
        <v>152</v>
      </c>
      <c r="C105" s="120" t="s">
        <v>45</v>
      </c>
      <c r="D105" s="122">
        <f>95+350</f>
        <v>445</v>
      </c>
      <c r="E105" s="41"/>
      <c r="F105" s="122"/>
      <c r="G105" s="141">
        <f>D105*E105</f>
        <v>0</v>
      </c>
      <c r="J105" s="137"/>
      <c r="K105" s="137"/>
      <c r="L105" s="137"/>
    </row>
    <row r="106" spans="1:12" s="35" customFormat="1" ht="15" customHeight="1">
      <c r="A106" s="27"/>
      <c r="B106" s="27" t="s">
        <v>87</v>
      </c>
      <c r="C106" s="120" t="s">
        <v>45</v>
      </c>
      <c r="D106" s="122">
        <v>930</v>
      </c>
      <c r="E106" s="41"/>
      <c r="F106" s="122"/>
      <c r="G106" s="141">
        <f>D106*E106</f>
        <v>0</v>
      </c>
      <c r="J106" s="137"/>
      <c r="K106" s="137"/>
      <c r="L106" s="137"/>
    </row>
    <row r="107" spans="1:12" s="35" customFormat="1" ht="15" customHeight="1">
      <c r="A107" s="27"/>
      <c r="B107" s="27" t="s">
        <v>192</v>
      </c>
      <c r="C107" s="120" t="s">
        <v>45</v>
      </c>
      <c r="D107" s="122">
        <v>300</v>
      </c>
      <c r="E107" s="41"/>
      <c r="F107" s="122"/>
      <c r="G107" s="141">
        <f>D107*E107</f>
        <v>0</v>
      </c>
      <c r="I107" s="170"/>
      <c r="J107" s="137"/>
      <c r="K107" s="137"/>
      <c r="L107" s="137"/>
    </row>
    <row r="108" spans="1:12" s="35" customFormat="1" ht="15" customHeight="1">
      <c r="A108" s="129" t="s">
        <v>159</v>
      </c>
      <c r="B108" s="129" t="s">
        <v>42</v>
      </c>
      <c r="C108" s="120"/>
      <c r="D108" s="140"/>
      <c r="E108" s="140"/>
      <c r="F108" s="122"/>
      <c r="G108" s="140"/>
      <c r="I108" s="170"/>
      <c r="J108" s="137"/>
      <c r="K108" s="137"/>
      <c r="L108" s="137"/>
    </row>
    <row r="109" spans="1:12" s="35" customFormat="1" ht="15" customHeight="1">
      <c r="A109" s="27"/>
      <c r="B109" s="27" t="s">
        <v>43</v>
      </c>
      <c r="C109" s="162" t="s">
        <v>66</v>
      </c>
      <c r="D109" s="122">
        <v>32</v>
      </c>
      <c r="E109" s="41"/>
      <c r="F109" s="122"/>
      <c r="G109" s="141">
        <f>D109*E109</f>
        <v>0</v>
      </c>
      <c r="I109" s="170"/>
      <c r="J109" s="137"/>
      <c r="K109" s="137"/>
      <c r="L109" s="137"/>
    </row>
    <row r="110" spans="1:12" s="35" customFormat="1" ht="15" customHeight="1">
      <c r="A110" s="27"/>
      <c r="B110" s="27" t="s">
        <v>75</v>
      </c>
      <c r="C110" s="120" t="s">
        <v>45</v>
      </c>
      <c r="D110" s="122">
        <v>70</v>
      </c>
      <c r="E110" s="41"/>
      <c r="F110" s="122"/>
      <c r="G110" s="141">
        <f>D110*E110</f>
        <v>0</v>
      </c>
      <c r="I110" s="170"/>
      <c r="J110" s="137"/>
      <c r="K110" s="137"/>
      <c r="L110" s="137"/>
    </row>
    <row r="111" spans="1:12" s="35" customFormat="1" ht="15" customHeight="1">
      <c r="A111" s="27"/>
      <c r="B111" s="27" t="s">
        <v>74</v>
      </c>
      <c r="C111" s="162" t="s">
        <v>66</v>
      </c>
      <c r="D111" s="122">
        <v>32</v>
      </c>
      <c r="E111" s="41"/>
      <c r="F111" s="122"/>
      <c r="G111" s="141">
        <f>D111*E111</f>
        <v>0</v>
      </c>
      <c r="I111" s="170"/>
      <c r="J111" s="137"/>
      <c r="K111" s="137"/>
      <c r="L111" s="137"/>
    </row>
    <row r="112" spans="1:12" s="35" customFormat="1" ht="15" customHeight="1">
      <c r="A112" s="129" t="s">
        <v>160</v>
      </c>
      <c r="B112" s="129" t="s">
        <v>40</v>
      </c>
      <c r="C112" s="120"/>
      <c r="D112" s="122"/>
      <c r="E112" s="140"/>
      <c r="F112" s="122"/>
      <c r="G112" s="140"/>
      <c r="I112" s="170"/>
      <c r="J112" s="137"/>
      <c r="K112" s="137"/>
      <c r="L112" s="137"/>
    </row>
    <row r="113" spans="1:12" s="35" customFormat="1" ht="15" customHeight="1">
      <c r="A113" s="129" t="s">
        <v>161</v>
      </c>
      <c r="B113" s="129" t="s">
        <v>128</v>
      </c>
      <c r="C113" s="120"/>
      <c r="D113" s="122"/>
      <c r="E113" s="140"/>
      <c r="F113" s="122"/>
      <c r="G113" s="140"/>
      <c r="J113" s="137"/>
      <c r="K113" s="137"/>
      <c r="L113" s="137"/>
    </row>
    <row r="114" spans="1:12" s="35" customFormat="1" ht="15" customHeight="1">
      <c r="A114" s="27"/>
      <c r="B114" s="27" t="s">
        <v>88</v>
      </c>
      <c r="C114" s="162" t="s">
        <v>66</v>
      </c>
      <c r="D114" s="122">
        <v>5</v>
      </c>
      <c r="E114" s="132"/>
      <c r="F114" s="122"/>
      <c r="G114" s="141">
        <f>D114*E114</f>
        <v>0</v>
      </c>
      <c r="J114" s="137"/>
      <c r="K114" s="137"/>
      <c r="L114" s="137"/>
    </row>
    <row r="115" spans="1:12" s="35" customFormat="1" ht="15" customHeight="1">
      <c r="A115" s="27"/>
      <c r="B115" s="27" t="s">
        <v>98</v>
      </c>
      <c r="C115" s="162" t="s">
        <v>66</v>
      </c>
      <c r="D115" s="122">
        <v>12</v>
      </c>
      <c r="E115" s="134"/>
      <c r="F115" s="122"/>
      <c r="G115" s="142">
        <f>D115*E115</f>
        <v>0</v>
      </c>
      <c r="J115" s="137"/>
      <c r="K115" s="137"/>
      <c r="L115" s="137"/>
    </row>
    <row r="116" spans="1:12" s="35" customFormat="1" ht="15" customHeight="1">
      <c r="A116" s="129" t="s">
        <v>162</v>
      </c>
      <c r="B116" s="158" t="s">
        <v>113</v>
      </c>
      <c r="C116" s="120" t="s">
        <v>66</v>
      </c>
      <c r="D116" s="122">
        <f>5+12</f>
        <v>17</v>
      </c>
      <c r="E116" s="132"/>
      <c r="F116" s="122"/>
      <c r="G116" s="142">
        <f>D116*E116</f>
        <v>0</v>
      </c>
      <c r="J116" s="137"/>
      <c r="K116" s="137"/>
      <c r="L116" s="137"/>
    </row>
    <row r="117" spans="1:12" s="35" customFormat="1" ht="15" customHeight="1">
      <c r="A117" s="129" t="s">
        <v>163</v>
      </c>
      <c r="B117" s="129" t="s">
        <v>84</v>
      </c>
      <c r="C117" s="120"/>
      <c r="D117" s="122"/>
      <c r="E117" s="143"/>
      <c r="F117" s="122"/>
      <c r="G117" s="140"/>
      <c r="J117" s="137"/>
      <c r="K117" s="137"/>
      <c r="L117" s="137"/>
    </row>
    <row r="118" spans="1:12" s="35" customFormat="1" ht="15" customHeight="1">
      <c r="A118" s="27"/>
      <c r="B118" s="27" t="s">
        <v>281</v>
      </c>
      <c r="C118" s="162" t="s">
        <v>66</v>
      </c>
      <c r="D118" s="122">
        <v>3</v>
      </c>
      <c r="E118" s="132"/>
      <c r="F118" s="122"/>
      <c r="G118" s="141">
        <f>D118*E118</f>
        <v>0</v>
      </c>
      <c r="J118" s="137"/>
      <c r="K118" s="137"/>
      <c r="L118" s="137"/>
    </row>
    <row r="119" spans="1:12" s="35" customFormat="1" ht="15" customHeight="1">
      <c r="A119" s="27"/>
      <c r="B119" s="27" t="s">
        <v>282</v>
      </c>
      <c r="C119" s="162" t="s">
        <v>66</v>
      </c>
      <c r="D119" s="122">
        <v>2</v>
      </c>
      <c r="E119" s="132"/>
      <c r="F119" s="122"/>
      <c r="G119" s="141">
        <f>D119*E119</f>
        <v>0</v>
      </c>
      <c r="J119" s="137"/>
      <c r="K119" s="137"/>
      <c r="L119" s="137"/>
    </row>
    <row r="120" spans="1:12" s="35" customFormat="1" ht="15" customHeight="1">
      <c r="A120" s="129" t="s">
        <v>164</v>
      </c>
      <c r="B120" s="129" t="s">
        <v>291</v>
      </c>
      <c r="C120" s="162" t="s">
        <v>61</v>
      </c>
      <c r="D120" s="122">
        <v>1</v>
      </c>
      <c r="E120" s="132"/>
      <c r="F120" s="122"/>
      <c r="G120" s="141">
        <f>D120*E120</f>
        <v>0</v>
      </c>
      <c r="J120" s="137"/>
      <c r="K120" s="137"/>
      <c r="L120" s="137"/>
    </row>
    <row r="121" spans="1:12" s="35" customFormat="1" ht="15" customHeight="1">
      <c r="A121" s="129" t="s">
        <v>165</v>
      </c>
      <c r="B121" s="129" t="s">
        <v>114</v>
      </c>
      <c r="C121" s="123"/>
      <c r="D121" s="122"/>
      <c r="E121" s="144"/>
      <c r="F121" s="125"/>
      <c r="G121" s="124"/>
      <c r="J121" s="137"/>
      <c r="K121" s="137"/>
      <c r="L121" s="137"/>
    </row>
    <row r="122" spans="1:12" s="35" customFormat="1" ht="15" customHeight="1">
      <c r="A122" s="27"/>
      <c r="B122" s="27" t="s">
        <v>216</v>
      </c>
      <c r="C122" s="120" t="s">
        <v>45</v>
      </c>
      <c r="D122" s="122">
        <v>930</v>
      </c>
      <c r="E122" s="132"/>
      <c r="F122" s="122"/>
      <c r="G122" s="141">
        <f>D122*E122</f>
        <v>0</v>
      </c>
      <c r="J122" s="137"/>
      <c r="K122" s="137"/>
      <c r="L122" s="137"/>
    </row>
    <row r="123" spans="1:12" s="35" customFormat="1" ht="15" customHeight="1">
      <c r="A123" s="27"/>
      <c r="B123" s="27" t="s">
        <v>217</v>
      </c>
      <c r="C123" s="120" t="s">
        <v>45</v>
      </c>
      <c r="D123" s="122">
        <v>300</v>
      </c>
      <c r="E123" s="132"/>
      <c r="F123" s="122"/>
      <c r="G123" s="141">
        <f>D123*E123</f>
        <v>0</v>
      </c>
      <c r="J123" s="137"/>
      <c r="K123" s="137"/>
      <c r="L123" s="137"/>
    </row>
    <row r="124" spans="1:12" s="35" customFormat="1" ht="15" customHeight="1">
      <c r="A124" s="129" t="s">
        <v>290</v>
      </c>
      <c r="B124" s="129" t="s">
        <v>44</v>
      </c>
      <c r="C124" s="123"/>
      <c r="D124" s="122"/>
      <c r="E124" s="144"/>
      <c r="F124" s="125"/>
      <c r="G124" s="124"/>
      <c r="J124" s="137"/>
      <c r="K124" s="137"/>
      <c r="L124" s="137"/>
    </row>
    <row r="125" spans="1:12" s="35" customFormat="1" ht="15" customHeight="1">
      <c r="A125" s="129"/>
      <c r="B125" s="27" t="s">
        <v>44</v>
      </c>
      <c r="C125" s="162" t="s">
        <v>61</v>
      </c>
      <c r="D125" s="122">
        <v>1</v>
      </c>
      <c r="E125" s="132"/>
      <c r="F125" s="122"/>
      <c r="G125" s="141">
        <f>D125*E125</f>
        <v>0</v>
      </c>
      <c r="J125" s="137"/>
      <c r="K125" s="137"/>
      <c r="L125" s="137"/>
    </row>
    <row r="126" spans="1:12" s="35" customFormat="1" ht="15" customHeight="1">
      <c r="A126" s="27"/>
      <c r="B126" s="145" t="str">
        <f>+A103</f>
        <v> 3.3</v>
      </c>
      <c r="C126" s="120"/>
      <c r="D126" s="146" t="s">
        <v>7</v>
      </c>
      <c r="E126" s="121"/>
      <c r="F126" s="147"/>
      <c r="G126" s="148">
        <f>SUM(G105:G125)</f>
        <v>0</v>
      </c>
      <c r="J126" s="137"/>
      <c r="K126" s="137"/>
      <c r="L126" s="137"/>
    </row>
    <row r="127" spans="2:20" s="28" customFormat="1" ht="15" customHeight="1">
      <c r="B127" s="29"/>
      <c r="C127" s="31"/>
      <c r="D127" s="30"/>
      <c r="E127" s="32"/>
      <c r="F127" s="33"/>
      <c r="G127" s="75"/>
      <c r="H127" s="106"/>
      <c r="I127" s="106"/>
      <c r="J127" s="137"/>
      <c r="K127" s="137"/>
      <c r="L127" s="137"/>
      <c r="M127" s="35"/>
      <c r="N127" s="35"/>
      <c r="O127" s="106"/>
      <c r="P127" s="106"/>
      <c r="Q127" s="106"/>
      <c r="R127" s="106"/>
      <c r="S127" s="106"/>
      <c r="T127" s="106"/>
    </row>
    <row r="128" spans="1:12" s="35" customFormat="1" ht="15" customHeight="1">
      <c r="A128" s="57" t="s">
        <v>104</v>
      </c>
      <c r="B128" s="57" t="s">
        <v>53</v>
      </c>
      <c r="C128" s="59"/>
      <c r="D128" s="58"/>
      <c r="E128" s="37"/>
      <c r="F128" s="60"/>
      <c r="G128" s="37"/>
      <c r="J128" s="137"/>
      <c r="K128" s="137"/>
      <c r="L128" s="137"/>
    </row>
    <row r="129" spans="1:12" s="35" customFormat="1" ht="15" customHeight="1">
      <c r="A129" s="129" t="s">
        <v>105</v>
      </c>
      <c r="B129" s="129" t="s">
        <v>106</v>
      </c>
      <c r="C129" s="120"/>
      <c r="D129" s="140"/>
      <c r="E129" s="140"/>
      <c r="F129" s="122"/>
      <c r="G129" s="140"/>
      <c r="J129" s="137"/>
      <c r="K129" s="137"/>
      <c r="L129" s="137"/>
    </row>
    <row r="130" spans="1:12" s="35" customFormat="1" ht="15.75" customHeight="1">
      <c r="A130" s="27"/>
      <c r="B130" s="27" t="s">
        <v>314</v>
      </c>
      <c r="C130" s="120" t="s">
        <v>45</v>
      </c>
      <c r="D130" s="122">
        <v>650</v>
      </c>
      <c r="E130" s="132"/>
      <c r="F130" s="122"/>
      <c r="G130" s="141">
        <f>D130*E130</f>
        <v>0</v>
      </c>
      <c r="J130" s="137"/>
      <c r="K130" s="137"/>
      <c r="L130" s="137"/>
    </row>
    <row r="131" spans="1:12" s="35" customFormat="1" ht="15.75" customHeight="1">
      <c r="A131" s="129" t="s">
        <v>107</v>
      </c>
      <c r="B131" s="129" t="s">
        <v>72</v>
      </c>
      <c r="C131" s="120"/>
      <c r="D131" s="122"/>
      <c r="E131" s="143"/>
      <c r="F131" s="122"/>
      <c r="G131" s="140">
        <f>D131*E131</f>
        <v>0</v>
      </c>
      <c r="J131" s="137"/>
      <c r="K131" s="137"/>
      <c r="L131" s="137"/>
    </row>
    <row r="132" spans="1:12" s="35" customFormat="1" ht="15.75" customHeight="1">
      <c r="A132" s="129"/>
      <c r="B132" s="27" t="s">
        <v>283</v>
      </c>
      <c r="C132" s="120" t="s">
        <v>62</v>
      </c>
      <c r="D132" s="122">
        <v>1</v>
      </c>
      <c r="E132" s="132"/>
      <c r="F132" s="122"/>
      <c r="G132" s="141">
        <f>D132*E132</f>
        <v>0</v>
      </c>
      <c r="J132" s="137"/>
      <c r="K132" s="137"/>
      <c r="L132" s="137"/>
    </row>
    <row r="133" spans="1:12" s="35" customFormat="1" ht="15.75" customHeight="1">
      <c r="A133" s="129"/>
      <c r="B133" s="27" t="s">
        <v>284</v>
      </c>
      <c r="C133" s="120" t="s">
        <v>62</v>
      </c>
      <c r="D133" s="122">
        <v>2</v>
      </c>
      <c r="E133" s="132"/>
      <c r="F133" s="122"/>
      <c r="G133" s="141">
        <f>D133*E133</f>
        <v>0</v>
      </c>
      <c r="J133" s="137"/>
      <c r="K133" s="137"/>
      <c r="L133" s="137"/>
    </row>
    <row r="134" spans="1:12" s="35" customFormat="1" ht="15.75" customHeight="1">
      <c r="A134" s="129" t="s">
        <v>109</v>
      </c>
      <c r="B134" s="129" t="s">
        <v>71</v>
      </c>
      <c r="C134" s="120" t="s">
        <v>62</v>
      </c>
      <c r="D134" s="122">
        <v>2</v>
      </c>
      <c r="E134" s="132"/>
      <c r="F134" s="122"/>
      <c r="G134" s="141">
        <f>D134*E134</f>
        <v>0</v>
      </c>
      <c r="J134" s="137"/>
      <c r="K134" s="137"/>
      <c r="L134" s="137"/>
    </row>
    <row r="135" spans="1:12" s="35" customFormat="1" ht="15.75" customHeight="1">
      <c r="A135" s="129" t="s">
        <v>108</v>
      </c>
      <c r="B135" s="129" t="s">
        <v>50</v>
      </c>
      <c r="C135" s="120"/>
      <c r="D135" s="122"/>
      <c r="E135" s="143"/>
      <c r="F135" s="122"/>
      <c r="G135" s="140"/>
      <c r="J135" s="137"/>
      <c r="K135" s="137"/>
      <c r="L135" s="137"/>
    </row>
    <row r="136" spans="1:12" s="35" customFormat="1" ht="15.75" customHeight="1">
      <c r="A136" s="27"/>
      <c r="B136" s="27" t="s">
        <v>218</v>
      </c>
      <c r="C136" s="120" t="s">
        <v>62</v>
      </c>
      <c r="D136" s="122">
        <v>9</v>
      </c>
      <c r="E136" s="132"/>
      <c r="F136" s="122"/>
      <c r="G136" s="141">
        <f>D136*E136</f>
        <v>0</v>
      </c>
      <c r="J136" s="137"/>
      <c r="K136" s="137"/>
      <c r="L136" s="137"/>
    </row>
    <row r="137" spans="1:12" s="35" customFormat="1" ht="15.75" customHeight="1">
      <c r="A137" s="129" t="s">
        <v>110</v>
      </c>
      <c r="B137" s="129" t="s">
        <v>70</v>
      </c>
      <c r="C137" s="120" t="s">
        <v>61</v>
      </c>
      <c r="D137" s="122">
        <v>1</v>
      </c>
      <c r="E137" s="132"/>
      <c r="F137" s="122"/>
      <c r="G137" s="141">
        <f>D137*E137</f>
        <v>0</v>
      </c>
      <c r="J137" s="137"/>
      <c r="K137" s="137"/>
      <c r="L137" s="137"/>
    </row>
    <row r="138" spans="1:12" s="35" customFormat="1" ht="15.75" customHeight="1">
      <c r="A138" s="129" t="s">
        <v>111</v>
      </c>
      <c r="B138" s="129" t="s">
        <v>96</v>
      </c>
      <c r="C138" s="120" t="s">
        <v>45</v>
      </c>
      <c r="D138" s="122">
        <f>52+30</f>
        <v>82</v>
      </c>
      <c r="E138" s="132"/>
      <c r="F138" s="122"/>
      <c r="G138" s="141">
        <f>D138*E138</f>
        <v>0</v>
      </c>
      <c r="J138" s="137"/>
      <c r="K138" s="137"/>
      <c r="L138" s="137"/>
    </row>
    <row r="139" spans="1:12" s="35" customFormat="1" ht="20.25" customHeight="1">
      <c r="A139" s="56"/>
      <c r="B139" s="29" t="str">
        <f>A128</f>
        <v> 3.4</v>
      </c>
      <c r="C139" s="31"/>
      <c r="D139" s="30" t="s">
        <v>7</v>
      </c>
      <c r="E139" s="32"/>
      <c r="F139" s="33"/>
      <c r="G139" s="34">
        <f>SUM(G130:G138)</f>
        <v>0</v>
      </c>
      <c r="J139" s="137"/>
      <c r="K139" s="137"/>
      <c r="L139" s="137"/>
    </row>
    <row r="140" spans="1:12" s="35" customFormat="1" ht="15" customHeight="1">
      <c r="A140" s="56"/>
      <c r="B140" s="29"/>
      <c r="C140" s="31"/>
      <c r="D140" s="30"/>
      <c r="E140" s="32"/>
      <c r="F140" s="33"/>
      <c r="G140" s="75"/>
      <c r="J140" s="137"/>
      <c r="K140" s="137"/>
      <c r="L140" s="137"/>
    </row>
    <row r="141" spans="1:12" s="35" customFormat="1" ht="15" customHeight="1">
      <c r="A141" s="57" t="s">
        <v>51</v>
      </c>
      <c r="B141" s="57" t="s">
        <v>52</v>
      </c>
      <c r="C141" s="59"/>
      <c r="D141" s="58"/>
      <c r="E141" s="37"/>
      <c r="F141" s="60"/>
      <c r="G141" s="37"/>
      <c r="J141" s="137"/>
      <c r="K141" s="137"/>
      <c r="L141" s="137"/>
    </row>
    <row r="142" spans="1:12" s="35" customFormat="1" ht="15" customHeight="1">
      <c r="A142" s="57" t="s">
        <v>103</v>
      </c>
      <c r="B142" s="57" t="s">
        <v>184</v>
      </c>
      <c r="C142" s="59"/>
      <c r="D142" s="60"/>
      <c r="E142" s="37"/>
      <c r="F142" s="60"/>
      <c r="G142" s="37"/>
      <c r="J142" s="137"/>
      <c r="K142" s="137"/>
      <c r="L142" s="137"/>
    </row>
    <row r="143" spans="1:12" s="35" customFormat="1" ht="15" customHeight="1">
      <c r="A143" s="57"/>
      <c r="B143" s="56" t="s">
        <v>220</v>
      </c>
      <c r="C143" s="59" t="s">
        <v>45</v>
      </c>
      <c r="D143" s="60">
        <v>10</v>
      </c>
      <c r="E143" s="132"/>
      <c r="F143" s="60"/>
      <c r="G143" s="71">
        <f aca="true" t="shared" si="3" ref="G143:G153">D143*E143</f>
        <v>0</v>
      </c>
      <c r="J143" s="137"/>
      <c r="K143" s="137"/>
      <c r="L143" s="137"/>
    </row>
    <row r="144" spans="1:12" s="35" customFormat="1" ht="15" customHeight="1">
      <c r="A144" s="57"/>
      <c r="B144" s="56" t="s">
        <v>219</v>
      </c>
      <c r="C144" s="59" t="s">
        <v>45</v>
      </c>
      <c r="D144" s="60">
        <v>400</v>
      </c>
      <c r="E144" s="132"/>
      <c r="F144" s="60"/>
      <c r="G144" s="71">
        <f t="shared" si="3"/>
        <v>0</v>
      </c>
      <c r="J144" s="137"/>
      <c r="K144" s="137"/>
      <c r="L144" s="137"/>
    </row>
    <row r="145" spans="1:12" s="35" customFormat="1" ht="15" customHeight="1">
      <c r="A145" s="57"/>
      <c r="B145" s="56" t="s">
        <v>193</v>
      </c>
      <c r="C145" s="59" t="s">
        <v>45</v>
      </c>
      <c r="D145" s="60">
        <v>580</v>
      </c>
      <c r="E145" s="132"/>
      <c r="F145" s="60"/>
      <c r="G145" s="71">
        <f t="shared" si="3"/>
        <v>0</v>
      </c>
      <c r="J145" s="137"/>
      <c r="K145" s="137"/>
      <c r="L145" s="137"/>
    </row>
    <row r="146" spans="1:12" s="35" customFormat="1" ht="15" customHeight="1">
      <c r="A146" s="57"/>
      <c r="B146" s="56" t="s">
        <v>94</v>
      </c>
      <c r="C146" s="59" t="s">
        <v>45</v>
      </c>
      <c r="D146" s="60">
        <v>220</v>
      </c>
      <c r="E146" s="132"/>
      <c r="F146" s="60"/>
      <c r="G146" s="71">
        <f t="shared" si="3"/>
        <v>0</v>
      </c>
      <c r="J146" s="137"/>
      <c r="K146" s="137"/>
      <c r="L146" s="137"/>
    </row>
    <row r="147" spans="1:12" s="35" customFormat="1" ht="15" customHeight="1">
      <c r="A147" s="57"/>
      <c r="B147" s="56" t="s">
        <v>153</v>
      </c>
      <c r="C147" s="59" t="s">
        <v>45</v>
      </c>
      <c r="D147" s="60">
        <v>130</v>
      </c>
      <c r="E147" s="132"/>
      <c r="F147" s="60"/>
      <c r="G147" s="71">
        <f t="shared" si="3"/>
        <v>0</v>
      </c>
      <c r="J147" s="137"/>
      <c r="K147" s="137"/>
      <c r="L147" s="137"/>
    </row>
    <row r="148" spans="1:12" s="35" customFormat="1" ht="15" customHeight="1">
      <c r="A148" s="57"/>
      <c r="B148" s="56" t="s">
        <v>95</v>
      </c>
      <c r="C148" s="59" t="s">
        <v>45</v>
      </c>
      <c r="D148" s="60">
        <v>45</v>
      </c>
      <c r="E148" s="132"/>
      <c r="F148" s="60"/>
      <c r="G148" s="71">
        <f t="shared" si="3"/>
        <v>0</v>
      </c>
      <c r="J148" s="137"/>
      <c r="K148" s="137"/>
      <c r="L148" s="137"/>
    </row>
    <row r="149" spans="1:12" s="35" customFormat="1" ht="15" customHeight="1">
      <c r="A149" s="57"/>
      <c r="B149" s="56" t="s">
        <v>194</v>
      </c>
      <c r="C149" s="59" t="s">
        <v>45</v>
      </c>
      <c r="D149" s="60">
        <v>160</v>
      </c>
      <c r="E149" s="132"/>
      <c r="F149" s="60"/>
      <c r="G149" s="71">
        <f t="shared" si="3"/>
        <v>0</v>
      </c>
      <c r="J149" s="137"/>
      <c r="K149" s="137"/>
      <c r="L149" s="137"/>
    </row>
    <row r="150" spans="1:12" s="35" customFormat="1" ht="15" customHeight="1">
      <c r="A150" s="57"/>
      <c r="B150" s="56" t="s">
        <v>195</v>
      </c>
      <c r="C150" s="59" t="s">
        <v>45</v>
      </c>
      <c r="D150" s="60">
        <v>170</v>
      </c>
      <c r="E150" s="132"/>
      <c r="F150" s="60"/>
      <c r="G150" s="71">
        <f t="shared" si="3"/>
        <v>0</v>
      </c>
      <c r="J150" s="137"/>
      <c r="K150" s="137"/>
      <c r="L150" s="137"/>
    </row>
    <row r="151" spans="1:12" s="35" customFormat="1" ht="15" customHeight="1">
      <c r="A151" s="57"/>
      <c r="B151" s="57" t="s">
        <v>154</v>
      </c>
      <c r="C151" s="59"/>
      <c r="D151" s="60"/>
      <c r="E151" s="160"/>
      <c r="F151" s="60"/>
      <c r="G151" s="36">
        <f t="shared" si="3"/>
        <v>0</v>
      </c>
      <c r="J151" s="137"/>
      <c r="K151" s="137"/>
      <c r="L151" s="137"/>
    </row>
    <row r="152" spans="1:12" s="35" customFormat="1" ht="15" customHeight="1">
      <c r="A152" s="57"/>
      <c r="B152" s="56" t="s">
        <v>220</v>
      </c>
      <c r="C152" s="59" t="s">
        <v>66</v>
      </c>
      <c r="D152" s="60">
        <v>6</v>
      </c>
      <c r="E152" s="132"/>
      <c r="F152" s="60"/>
      <c r="G152" s="71">
        <f t="shared" si="3"/>
        <v>0</v>
      </c>
      <c r="J152" s="137"/>
      <c r="K152" s="137"/>
      <c r="L152" s="137"/>
    </row>
    <row r="153" spans="1:12" s="35" customFormat="1" ht="15" customHeight="1">
      <c r="A153" s="57"/>
      <c r="B153" s="56" t="s">
        <v>219</v>
      </c>
      <c r="C153" s="59" t="s">
        <v>66</v>
      </c>
      <c r="D153" s="60">
        <v>76</v>
      </c>
      <c r="E153" s="132"/>
      <c r="F153" s="60"/>
      <c r="G153" s="71">
        <f t="shared" si="3"/>
        <v>0</v>
      </c>
      <c r="J153" s="137"/>
      <c r="K153" s="137"/>
      <c r="L153" s="137"/>
    </row>
    <row r="154" spans="1:12" s="35" customFormat="1" ht="15" customHeight="1">
      <c r="A154" s="57"/>
      <c r="B154" s="56" t="s">
        <v>193</v>
      </c>
      <c r="C154" s="59" t="s">
        <v>66</v>
      </c>
      <c r="D154" s="60">
        <v>86</v>
      </c>
      <c r="E154" s="132"/>
      <c r="F154" s="60"/>
      <c r="G154" s="71">
        <f aca="true" t="shared" si="4" ref="G154:G166">D154*E154</f>
        <v>0</v>
      </c>
      <c r="J154" s="137"/>
      <c r="K154" s="137"/>
      <c r="L154" s="137"/>
    </row>
    <row r="155" spans="1:12" s="35" customFormat="1" ht="15" customHeight="1">
      <c r="A155" s="57"/>
      <c r="B155" s="56" t="s">
        <v>94</v>
      </c>
      <c r="C155" s="59" t="s">
        <v>66</v>
      </c>
      <c r="D155" s="60">
        <v>46</v>
      </c>
      <c r="E155" s="132"/>
      <c r="F155" s="60"/>
      <c r="G155" s="71">
        <f t="shared" si="4"/>
        <v>0</v>
      </c>
      <c r="J155" s="137"/>
      <c r="K155" s="137"/>
      <c r="L155" s="137"/>
    </row>
    <row r="156" spans="1:12" s="35" customFormat="1" ht="15" customHeight="1">
      <c r="A156" s="57"/>
      <c r="B156" s="56" t="s">
        <v>153</v>
      </c>
      <c r="C156" s="59" t="s">
        <v>66</v>
      </c>
      <c r="D156" s="60">
        <v>59</v>
      </c>
      <c r="E156" s="132"/>
      <c r="F156" s="60"/>
      <c r="G156" s="71">
        <f t="shared" si="4"/>
        <v>0</v>
      </c>
      <c r="J156" s="137"/>
      <c r="K156" s="137"/>
      <c r="L156" s="137"/>
    </row>
    <row r="157" spans="1:12" s="35" customFormat="1" ht="15" customHeight="1">
      <c r="A157" s="57"/>
      <c r="B157" s="56" t="s">
        <v>95</v>
      </c>
      <c r="C157" s="59" t="s">
        <v>66</v>
      </c>
      <c r="D157" s="60">
        <v>20</v>
      </c>
      <c r="E157" s="132"/>
      <c r="F157" s="60"/>
      <c r="G157" s="71">
        <f t="shared" si="4"/>
        <v>0</v>
      </c>
      <c r="J157" s="137"/>
      <c r="K157" s="137"/>
      <c r="L157" s="137"/>
    </row>
    <row r="158" spans="1:12" s="35" customFormat="1" ht="15" customHeight="1">
      <c r="A158" s="57"/>
      <c r="B158" s="56" t="s">
        <v>194</v>
      </c>
      <c r="C158" s="59" t="s">
        <v>66</v>
      </c>
      <c r="D158" s="60">
        <v>50</v>
      </c>
      <c r="E158" s="132"/>
      <c r="F158" s="60"/>
      <c r="G158" s="71">
        <f t="shared" si="4"/>
        <v>0</v>
      </c>
      <c r="J158" s="137"/>
      <c r="K158" s="137"/>
      <c r="L158" s="137"/>
    </row>
    <row r="159" spans="1:12" s="35" customFormat="1" ht="15" customHeight="1">
      <c r="A159" s="57"/>
      <c r="B159" s="56" t="s">
        <v>195</v>
      </c>
      <c r="C159" s="59" t="s">
        <v>66</v>
      </c>
      <c r="D159" s="60">
        <v>55</v>
      </c>
      <c r="E159" s="132"/>
      <c r="F159" s="60"/>
      <c r="G159" s="71">
        <f t="shared" si="4"/>
        <v>0</v>
      </c>
      <c r="J159" s="137"/>
      <c r="K159" s="137"/>
      <c r="L159" s="137"/>
    </row>
    <row r="160" spans="1:12" s="35" customFormat="1" ht="15" customHeight="1">
      <c r="A160" s="57" t="s">
        <v>245</v>
      </c>
      <c r="B160" s="57" t="s">
        <v>246</v>
      </c>
      <c r="C160" s="59"/>
      <c r="D160" s="60"/>
      <c r="E160" s="160"/>
      <c r="F160" s="60"/>
      <c r="G160" s="36"/>
      <c r="J160" s="137"/>
      <c r="K160" s="137"/>
      <c r="L160" s="137"/>
    </row>
    <row r="161" spans="1:12" s="35" customFormat="1" ht="15" customHeight="1">
      <c r="A161" s="57"/>
      <c r="B161" s="56" t="s">
        <v>247</v>
      </c>
      <c r="C161" s="59" t="s">
        <v>66</v>
      </c>
      <c r="D161" s="60">
        <v>6</v>
      </c>
      <c r="E161" s="132"/>
      <c r="F161" s="60"/>
      <c r="G161" s="71">
        <f t="shared" si="4"/>
        <v>0</v>
      </c>
      <c r="J161" s="137"/>
      <c r="K161" s="137"/>
      <c r="L161" s="137"/>
    </row>
    <row r="162" spans="1:12" s="35" customFormat="1" ht="15" customHeight="1">
      <c r="A162" s="57"/>
      <c r="B162" s="56" t="s">
        <v>248</v>
      </c>
      <c r="C162" s="59" t="s">
        <v>66</v>
      </c>
      <c r="D162" s="60">
        <v>76</v>
      </c>
      <c r="E162" s="132"/>
      <c r="F162" s="60"/>
      <c r="G162" s="71">
        <f t="shared" si="4"/>
        <v>0</v>
      </c>
      <c r="J162" s="137"/>
      <c r="K162" s="137"/>
      <c r="L162" s="137"/>
    </row>
    <row r="163" spans="1:12" s="35" customFormat="1" ht="15" customHeight="1">
      <c r="A163" s="57"/>
      <c r="B163" s="56" t="s">
        <v>249</v>
      </c>
      <c r="C163" s="59" t="s">
        <v>66</v>
      </c>
      <c r="D163" s="60">
        <v>86</v>
      </c>
      <c r="E163" s="132"/>
      <c r="F163" s="60"/>
      <c r="G163" s="71">
        <f t="shared" si="4"/>
        <v>0</v>
      </c>
      <c r="J163" s="137"/>
      <c r="K163" s="137"/>
      <c r="L163" s="137"/>
    </row>
    <row r="164" spans="1:12" s="35" customFormat="1" ht="15" customHeight="1">
      <c r="A164" s="57"/>
      <c r="B164" s="56" t="s">
        <v>250</v>
      </c>
      <c r="C164" s="59" t="s">
        <v>66</v>
      </c>
      <c r="D164" s="60">
        <v>46</v>
      </c>
      <c r="E164" s="132"/>
      <c r="F164" s="60"/>
      <c r="G164" s="71">
        <f t="shared" si="4"/>
        <v>0</v>
      </c>
      <c r="J164" s="137"/>
      <c r="K164" s="137"/>
      <c r="L164" s="137"/>
    </row>
    <row r="165" spans="1:12" s="35" customFormat="1" ht="15" customHeight="1">
      <c r="A165" s="57"/>
      <c r="B165" s="56" t="s">
        <v>251</v>
      </c>
      <c r="C165" s="59" t="s">
        <v>66</v>
      </c>
      <c r="D165" s="60">
        <v>79</v>
      </c>
      <c r="E165" s="132"/>
      <c r="F165" s="60"/>
      <c r="G165" s="71">
        <f t="shared" si="4"/>
        <v>0</v>
      </c>
      <c r="J165" s="137"/>
      <c r="K165" s="137"/>
      <c r="L165" s="137"/>
    </row>
    <row r="166" spans="1:12" s="35" customFormat="1" ht="15" customHeight="1">
      <c r="A166" s="57"/>
      <c r="B166" s="56" t="s">
        <v>252</v>
      </c>
      <c r="C166" s="59" t="s">
        <v>66</v>
      </c>
      <c r="D166" s="60">
        <v>105</v>
      </c>
      <c r="E166" s="132"/>
      <c r="F166" s="60"/>
      <c r="G166" s="71">
        <f t="shared" si="4"/>
        <v>0</v>
      </c>
      <c r="J166" s="137"/>
      <c r="K166" s="137"/>
      <c r="L166" s="137"/>
    </row>
    <row r="167" spans="1:12" s="35" customFormat="1" ht="15" customHeight="1">
      <c r="A167" s="57" t="s">
        <v>185</v>
      </c>
      <c r="B167" s="57" t="s">
        <v>234</v>
      </c>
      <c r="C167" s="59"/>
      <c r="D167" s="60"/>
      <c r="E167" s="133"/>
      <c r="F167" s="60"/>
      <c r="G167" s="37"/>
      <c r="J167" s="137"/>
      <c r="K167" s="137"/>
      <c r="L167" s="137"/>
    </row>
    <row r="168" spans="1:12" s="35" customFormat="1" ht="15" customHeight="1">
      <c r="A168" s="77" t="s">
        <v>187</v>
      </c>
      <c r="B168" s="57" t="s">
        <v>175</v>
      </c>
      <c r="C168" s="59"/>
      <c r="D168" s="60"/>
      <c r="E168" s="133"/>
      <c r="F168" s="60"/>
      <c r="G168" s="37"/>
      <c r="J168" s="137"/>
      <c r="K168" s="137"/>
      <c r="L168" s="137"/>
    </row>
    <row r="169" spans="1:12" s="35" customFormat="1" ht="15" customHeight="1">
      <c r="A169" s="57"/>
      <c r="B169" s="56" t="s">
        <v>94</v>
      </c>
      <c r="C169" s="59" t="s">
        <v>66</v>
      </c>
      <c r="D169" s="60">
        <v>4</v>
      </c>
      <c r="E169" s="132"/>
      <c r="F169" s="60"/>
      <c r="G169" s="71">
        <f>D169*E169</f>
        <v>0</v>
      </c>
      <c r="J169" s="137"/>
      <c r="K169" s="137"/>
      <c r="L169" s="137"/>
    </row>
    <row r="170" spans="1:12" s="35" customFormat="1" ht="15" customHeight="1">
      <c r="A170" s="57"/>
      <c r="B170" s="56" t="s">
        <v>153</v>
      </c>
      <c r="C170" s="59" t="s">
        <v>66</v>
      </c>
      <c r="D170" s="60">
        <v>9</v>
      </c>
      <c r="E170" s="132"/>
      <c r="F170" s="60"/>
      <c r="G170" s="71">
        <f>D170*E170</f>
        <v>0</v>
      </c>
      <c r="J170" s="137"/>
      <c r="K170" s="137"/>
      <c r="L170" s="137"/>
    </row>
    <row r="171" spans="1:12" s="35" customFormat="1" ht="15" customHeight="1">
      <c r="A171" s="57"/>
      <c r="B171" s="56" t="s">
        <v>95</v>
      </c>
      <c r="C171" s="59" t="s">
        <v>66</v>
      </c>
      <c r="D171" s="60">
        <v>2</v>
      </c>
      <c r="E171" s="132"/>
      <c r="F171" s="60"/>
      <c r="G171" s="71">
        <f>D171*E171</f>
        <v>0</v>
      </c>
      <c r="J171" s="137"/>
      <c r="K171" s="137"/>
      <c r="L171" s="137"/>
    </row>
    <row r="172" spans="1:12" s="35" customFormat="1" ht="15" customHeight="1">
      <c r="A172" s="57"/>
      <c r="B172" s="56" t="s">
        <v>194</v>
      </c>
      <c r="C172" s="59" t="s">
        <v>66</v>
      </c>
      <c r="D172" s="60">
        <v>5</v>
      </c>
      <c r="E172" s="132"/>
      <c r="F172" s="60"/>
      <c r="G172" s="71">
        <f>D172*E172</f>
        <v>0</v>
      </c>
      <c r="J172" s="137"/>
      <c r="K172" s="137"/>
      <c r="L172" s="137"/>
    </row>
    <row r="173" spans="1:12" s="35" customFormat="1" ht="15" customHeight="1">
      <c r="A173" s="77" t="s">
        <v>188</v>
      </c>
      <c r="B173" s="57" t="s">
        <v>155</v>
      </c>
      <c r="C173" s="59"/>
      <c r="D173" s="60"/>
      <c r="E173" s="133"/>
      <c r="F173" s="60"/>
      <c r="G173" s="37"/>
      <c r="J173" s="137"/>
      <c r="K173" s="137"/>
      <c r="L173" s="137"/>
    </row>
    <row r="174" spans="1:12" s="35" customFormat="1" ht="15" customHeight="1">
      <c r="A174" s="77"/>
      <c r="B174" s="57" t="s">
        <v>221</v>
      </c>
      <c r="C174" s="59"/>
      <c r="D174" s="60"/>
      <c r="E174" s="133"/>
      <c r="F174" s="60"/>
      <c r="G174" s="37"/>
      <c r="J174" s="137"/>
      <c r="K174" s="137"/>
      <c r="L174" s="137"/>
    </row>
    <row r="175" spans="1:12" s="35" customFormat="1" ht="15" customHeight="1">
      <c r="A175" s="97"/>
      <c r="B175" s="56" t="s">
        <v>219</v>
      </c>
      <c r="C175" s="59" t="s">
        <v>66</v>
      </c>
      <c r="D175" s="60">
        <v>4</v>
      </c>
      <c r="E175" s="132"/>
      <c r="F175" s="60"/>
      <c r="G175" s="71">
        <f>D175*E175</f>
        <v>0</v>
      </c>
      <c r="J175" s="137"/>
      <c r="K175" s="137"/>
      <c r="L175" s="137"/>
    </row>
    <row r="176" spans="1:12" s="35" customFormat="1" ht="15" customHeight="1">
      <c r="A176" s="97"/>
      <c r="B176" s="56" t="s">
        <v>193</v>
      </c>
      <c r="C176" s="59" t="s">
        <v>66</v>
      </c>
      <c r="D176" s="60">
        <v>2</v>
      </c>
      <c r="E176" s="132"/>
      <c r="F176" s="60"/>
      <c r="G176" s="71">
        <f>D176*E176</f>
        <v>0</v>
      </c>
      <c r="J176" s="137"/>
      <c r="K176" s="137"/>
      <c r="L176" s="137"/>
    </row>
    <row r="177" spans="1:12" s="35" customFormat="1" ht="15" customHeight="1">
      <c r="A177" s="97"/>
      <c r="B177" s="56" t="s">
        <v>153</v>
      </c>
      <c r="C177" s="59" t="s">
        <v>66</v>
      </c>
      <c r="D177" s="60">
        <v>2</v>
      </c>
      <c r="E177" s="132"/>
      <c r="F177" s="60"/>
      <c r="G177" s="71">
        <f>D177*E177</f>
        <v>0</v>
      </c>
      <c r="J177" s="137"/>
      <c r="K177" s="137"/>
      <c r="L177" s="137"/>
    </row>
    <row r="178" spans="1:12" s="35" customFormat="1" ht="15" customHeight="1">
      <c r="A178" s="97"/>
      <c r="B178" s="56" t="s">
        <v>194</v>
      </c>
      <c r="C178" s="59" t="s">
        <v>66</v>
      </c>
      <c r="D178" s="60">
        <v>2</v>
      </c>
      <c r="E178" s="132"/>
      <c r="F178" s="60"/>
      <c r="G178" s="71">
        <f>D178*E178</f>
        <v>0</v>
      </c>
      <c r="J178" s="137"/>
      <c r="K178" s="137"/>
      <c r="L178" s="137"/>
    </row>
    <row r="179" spans="1:12" s="35" customFormat="1" ht="15" customHeight="1">
      <c r="A179" s="128" t="s">
        <v>253</v>
      </c>
      <c r="B179" s="129" t="s">
        <v>189</v>
      </c>
      <c r="C179" s="59"/>
      <c r="D179" s="60"/>
      <c r="E179" s="133"/>
      <c r="F179" s="60"/>
      <c r="G179" s="37"/>
      <c r="J179" s="137"/>
      <c r="K179" s="137"/>
      <c r="L179" s="137"/>
    </row>
    <row r="180" spans="1:12" s="35" customFormat="1" ht="15" customHeight="1">
      <c r="A180" s="128"/>
      <c r="B180" s="25" t="s">
        <v>95</v>
      </c>
      <c r="C180" s="59" t="s">
        <v>66</v>
      </c>
      <c r="D180" s="60">
        <v>4</v>
      </c>
      <c r="E180" s="132"/>
      <c r="F180" s="60"/>
      <c r="G180" s="71">
        <f>D180*E180</f>
        <v>0</v>
      </c>
      <c r="J180" s="137"/>
      <c r="K180" s="137"/>
      <c r="L180" s="137"/>
    </row>
    <row r="181" spans="1:12" s="35" customFormat="1" ht="15" customHeight="1">
      <c r="A181" s="27"/>
      <c r="B181" s="25" t="s">
        <v>195</v>
      </c>
      <c r="C181" s="120" t="s">
        <v>66</v>
      </c>
      <c r="D181" s="60">
        <v>12</v>
      </c>
      <c r="E181" s="132"/>
      <c r="F181" s="60"/>
      <c r="G181" s="71">
        <f>D181*E181</f>
        <v>0</v>
      </c>
      <c r="J181" s="137"/>
      <c r="K181" s="137"/>
      <c r="L181" s="137"/>
    </row>
    <row r="182" spans="1:12" s="35" customFormat="1" ht="15" customHeight="1">
      <c r="A182" s="57" t="s">
        <v>255</v>
      </c>
      <c r="B182" s="158" t="s">
        <v>254</v>
      </c>
      <c r="C182" s="120"/>
      <c r="D182" s="60"/>
      <c r="E182" s="133"/>
      <c r="F182" s="60"/>
      <c r="G182" s="37"/>
      <c r="J182" s="137"/>
      <c r="K182" s="137"/>
      <c r="L182" s="137"/>
    </row>
    <row r="183" spans="1:12" s="35" customFormat="1" ht="15" customHeight="1">
      <c r="A183" s="27"/>
      <c r="B183" s="25" t="s">
        <v>256</v>
      </c>
      <c r="C183" s="59" t="s">
        <v>66</v>
      </c>
      <c r="D183" s="60">
        <v>2</v>
      </c>
      <c r="E183" s="132"/>
      <c r="F183" s="60"/>
      <c r="G183" s="71">
        <f>D183*E183</f>
        <v>0</v>
      </c>
      <c r="J183" s="137"/>
      <c r="K183" s="137"/>
      <c r="L183" s="137"/>
    </row>
    <row r="184" spans="1:12" s="35" customFormat="1" ht="15" customHeight="1">
      <c r="A184" s="27"/>
      <c r="B184" s="25" t="s">
        <v>257</v>
      </c>
      <c r="C184" s="59" t="s">
        <v>66</v>
      </c>
      <c r="D184" s="60">
        <v>3</v>
      </c>
      <c r="E184" s="132"/>
      <c r="F184" s="60"/>
      <c r="G184" s="71">
        <f>D184*E184</f>
        <v>0</v>
      </c>
      <c r="J184" s="137"/>
      <c r="K184" s="137"/>
      <c r="L184" s="137"/>
    </row>
    <row r="185" spans="1:12" s="35" customFormat="1" ht="15" customHeight="1">
      <c r="A185" s="57" t="s">
        <v>186</v>
      </c>
      <c r="B185" s="57" t="s">
        <v>85</v>
      </c>
      <c r="C185" s="59" t="s">
        <v>64</v>
      </c>
      <c r="D185" s="60">
        <v>56</v>
      </c>
      <c r="E185" s="132"/>
      <c r="F185" s="60"/>
      <c r="G185" s="71">
        <f>D185*E185</f>
        <v>0</v>
      </c>
      <c r="J185" s="137"/>
      <c r="K185" s="137"/>
      <c r="L185" s="137"/>
    </row>
    <row r="186" spans="1:12" s="35" customFormat="1" ht="15" customHeight="1">
      <c r="A186" s="57" t="s">
        <v>258</v>
      </c>
      <c r="B186" s="57" t="s">
        <v>259</v>
      </c>
      <c r="C186" s="59"/>
      <c r="D186" s="60"/>
      <c r="E186" s="133"/>
      <c r="F186" s="60"/>
      <c r="G186" s="36"/>
      <c r="J186" s="137"/>
      <c r="K186" s="137"/>
      <c r="L186" s="137"/>
    </row>
    <row r="187" spans="1:12" s="35" customFormat="1" ht="15" customHeight="1">
      <c r="A187" s="77" t="s">
        <v>260</v>
      </c>
      <c r="B187" s="57" t="s">
        <v>261</v>
      </c>
      <c r="C187" s="59"/>
      <c r="D187" s="60"/>
      <c r="E187" s="133"/>
      <c r="F187" s="60"/>
      <c r="G187" s="36"/>
      <c r="J187" s="137"/>
      <c r="K187" s="137"/>
      <c r="L187" s="137"/>
    </row>
    <row r="188" spans="1:12" s="35" customFormat="1" ht="15" customHeight="1">
      <c r="A188" s="57"/>
      <c r="B188" s="56" t="s">
        <v>262</v>
      </c>
      <c r="C188" s="59" t="s">
        <v>45</v>
      </c>
      <c r="D188" s="60">
        <v>200</v>
      </c>
      <c r="E188" s="132"/>
      <c r="F188" s="60"/>
      <c r="G188" s="71">
        <f>D188*E188</f>
        <v>0</v>
      </c>
      <c r="J188" s="137"/>
      <c r="K188" s="137"/>
      <c r="L188" s="137"/>
    </row>
    <row r="189" spans="1:12" s="35" customFormat="1" ht="15" customHeight="1">
      <c r="A189" s="77" t="s">
        <v>263</v>
      </c>
      <c r="B189" s="57" t="s">
        <v>264</v>
      </c>
      <c r="C189" s="59"/>
      <c r="D189" s="60"/>
      <c r="E189" s="133"/>
      <c r="F189" s="60"/>
      <c r="G189" s="36"/>
      <c r="J189" s="137"/>
      <c r="K189" s="137"/>
      <c r="L189" s="137"/>
    </row>
    <row r="190" spans="1:12" s="35" customFormat="1" ht="15" customHeight="1">
      <c r="A190" s="57"/>
      <c r="B190" s="56" t="s">
        <v>265</v>
      </c>
      <c r="C190" s="59" t="s">
        <v>66</v>
      </c>
      <c r="D190" s="60">
        <v>3</v>
      </c>
      <c r="E190" s="132"/>
      <c r="F190" s="60"/>
      <c r="G190" s="71">
        <f>D190*E190</f>
        <v>0</v>
      </c>
      <c r="J190" s="137"/>
      <c r="K190" s="137"/>
      <c r="L190" s="137"/>
    </row>
    <row r="191" spans="1:12" s="35" customFormat="1" ht="15" customHeight="1">
      <c r="A191" s="57" t="s">
        <v>235</v>
      </c>
      <c r="B191" s="57" t="s">
        <v>96</v>
      </c>
      <c r="C191" s="59"/>
      <c r="D191" s="60"/>
      <c r="E191" s="133"/>
      <c r="F191" s="60"/>
      <c r="G191" s="37">
        <f>D191*E191</f>
        <v>0</v>
      </c>
      <c r="J191" s="137"/>
      <c r="K191" s="137"/>
      <c r="L191" s="137"/>
    </row>
    <row r="192" spans="1:12" s="35" customFormat="1" ht="15" customHeight="1">
      <c r="A192" s="57" t="s">
        <v>266</v>
      </c>
      <c r="B192" s="105" t="s">
        <v>97</v>
      </c>
      <c r="C192" s="59" t="s">
        <v>66</v>
      </c>
      <c r="D192" s="60">
        <v>13</v>
      </c>
      <c r="E192" s="132"/>
      <c r="F192" s="60"/>
      <c r="G192" s="71">
        <f>D192*E192</f>
        <v>0</v>
      </c>
      <c r="J192" s="137"/>
      <c r="K192" s="137"/>
      <c r="L192" s="137"/>
    </row>
    <row r="193" spans="1:12" s="35" customFormat="1" ht="21" customHeight="1">
      <c r="A193" s="56"/>
      <c r="B193" s="29" t="str">
        <f>+A141</f>
        <v> 3.5</v>
      </c>
      <c r="C193" s="31"/>
      <c r="D193" s="30" t="s">
        <v>7</v>
      </c>
      <c r="E193" s="32"/>
      <c r="F193" s="33"/>
      <c r="G193" s="34">
        <f>SUM(G143:G192)</f>
        <v>0</v>
      </c>
      <c r="J193" s="137"/>
      <c r="K193" s="137"/>
      <c r="L193" s="137"/>
    </row>
    <row r="194" spans="1:12" s="35" customFormat="1" ht="15.75" customHeight="1">
      <c r="A194" s="56"/>
      <c r="B194" s="56"/>
      <c r="C194" s="65"/>
      <c r="D194" s="37"/>
      <c r="E194" s="56"/>
      <c r="F194" s="56"/>
      <c r="G194" s="56"/>
      <c r="J194" s="137"/>
      <c r="K194" s="137"/>
      <c r="L194" s="137"/>
    </row>
    <row r="195" spans="1:22" s="64" customFormat="1" ht="15.75" customHeight="1">
      <c r="A195" s="80" t="s">
        <v>129</v>
      </c>
      <c r="B195" s="81" t="s">
        <v>207</v>
      </c>
      <c r="C195" s="30"/>
      <c r="D195" s="31"/>
      <c r="E195" s="32"/>
      <c r="F195" s="33"/>
      <c r="G195" s="75"/>
      <c r="H195" s="35"/>
      <c r="I195" s="35"/>
      <c r="J195" s="138"/>
      <c r="K195" s="138"/>
      <c r="L195" s="138"/>
      <c r="M195" s="106"/>
      <c r="N195" s="106"/>
      <c r="O195" s="106"/>
      <c r="P195" s="106"/>
      <c r="Q195" s="106"/>
      <c r="R195" s="106"/>
      <c r="S195" s="106"/>
      <c r="T195" s="106"/>
      <c r="U195" s="106"/>
      <c r="V195" s="106"/>
    </row>
    <row r="196" spans="1:22" s="64" customFormat="1" ht="15.75" customHeight="1">
      <c r="A196" s="117" t="s">
        <v>99</v>
      </c>
      <c r="B196" s="135" t="s">
        <v>200</v>
      </c>
      <c r="C196" s="30"/>
      <c r="D196" s="31"/>
      <c r="E196" s="32"/>
      <c r="F196" s="60"/>
      <c r="G196" s="75"/>
      <c r="H196" s="35"/>
      <c r="I196" s="35"/>
      <c r="J196" s="138"/>
      <c r="K196" s="138"/>
      <c r="L196" s="138"/>
      <c r="M196" s="106"/>
      <c r="N196" s="106"/>
      <c r="O196" s="106"/>
      <c r="P196" s="106"/>
      <c r="Q196" s="106"/>
      <c r="R196" s="106"/>
      <c r="S196" s="106"/>
      <c r="T196" s="106"/>
      <c r="U196" s="106"/>
      <c r="V196" s="106"/>
    </row>
    <row r="197" spans="1:22" s="64" customFormat="1" ht="15.75" customHeight="1">
      <c r="A197" s="117"/>
      <c r="B197" s="150" t="s">
        <v>222</v>
      </c>
      <c r="C197" s="136" t="s">
        <v>45</v>
      </c>
      <c r="D197" s="31">
        <v>364</v>
      </c>
      <c r="E197" s="41"/>
      <c r="F197" s="60"/>
      <c r="G197" s="71">
        <f>D197*E197</f>
        <v>0</v>
      </c>
      <c r="H197" s="35"/>
      <c r="I197" s="35"/>
      <c r="J197" s="138"/>
      <c r="K197" s="138"/>
      <c r="L197" s="138"/>
      <c r="M197" s="106"/>
      <c r="N197" s="106"/>
      <c r="O197" s="106"/>
      <c r="P197" s="106"/>
      <c r="Q197" s="106"/>
      <c r="R197" s="106"/>
      <c r="S197" s="106"/>
      <c r="T197" s="106"/>
      <c r="U197" s="106"/>
      <c r="V197" s="106"/>
    </row>
    <row r="198" spans="1:22" s="64" customFormat="1" ht="15.75" customHeight="1">
      <c r="A198" s="117" t="s">
        <v>202</v>
      </c>
      <c r="B198" s="135" t="s">
        <v>201</v>
      </c>
      <c r="C198" s="30"/>
      <c r="D198" s="31"/>
      <c r="E198" s="121"/>
      <c r="F198" s="33"/>
      <c r="G198" s="75"/>
      <c r="H198" s="35"/>
      <c r="I198" s="35"/>
      <c r="J198" s="138"/>
      <c r="K198" s="138"/>
      <c r="L198" s="138"/>
      <c r="M198" s="106"/>
      <c r="N198" s="106"/>
      <c r="O198" s="106"/>
      <c r="P198" s="106"/>
      <c r="Q198" s="106"/>
      <c r="R198" s="106"/>
      <c r="S198" s="106"/>
      <c r="T198" s="106"/>
      <c r="U198" s="106"/>
      <c r="V198" s="106"/>
    </row>
    <row r="199" spans="1:22" s="64" customFormat="1" ht="15.75" customHeight="1">
      <c r="A199" s="117"/>
      <c r="B199" s="151" t="s">
        <v>223</v>
      </c>
      <c r="C199" s="31" t="s">
        <v>62</v>
      </c>
      <c r="D199" s="31">
        <v>9</v>
      </c>
      <c r="E199" s="41"/>
      <c r="F199" s="33"/>
      <c r="G199" s="71">
        <f>D199*E199</f>
        <v>0</v>
      </c>
      <c r="H199" s="35"/>
      <c r="I199" s="35"/>
      <c r="J199" s="138"/>
      <c r="K199" s="138"/>
      <c r="L199" s="138"/>
      <c r="M199" s="106"/>
      <c r="N199" s="106"/>
      <c r="O199" s="106"/>
      <c r="P199" s="106"/>
      <c r="Q199" s="106"/>
      <c r="R199" s="106"/>
      <c r="S199" s="106"/>
      <c r="T199" s="106"/>
      <c r="U199" s="106"/>
      <c r="V199" s="106"/>
    </row>
    <row r="200" spans="1:12" s="64" customFormat="1" ht="15.75" customHeight="1">
      <c r="A200" s="117" t="s">
        <v>203</v>
      </c>
      <c r="B200" s="135" t="s">
        <v>204</v>
      </c>
      <c r="C200" s="136"/>
      <c r="D200" s="136"/>
      <c r="E200" s="121"/>
      <c r="F200" s="94"/>
      <c r="G200" s="36"/>
      <c r="H200" s="35"/>
      <c r="I200" s="35"/>
      <c r="J200" s="63"/>
      <c r="K200" s="63"/>
      <c r="L200" s="63"/>
    </row>
    <row r="201" spans="1:12" s="64" customFormat="1" ht="15.75" customHeight="1">
      <c r="A201" s="117"/>
      <c r="B201" s="152" t="s">
        <v>224</v>
      </c>
      <c r="C201" s="136" t="s">
        <v>45</v>
      </c>
      <c r="D201" s="66">
        <v>590</v>
      </c>
      <c r="E201" s="153"/>
      <c r="F201" s="60"/>
      <c r="G201" s="71">
        <f>D201*E201</f>
        <v>0</v>
      </c>
      <c r="H201" s="35"/>
      <c r="I201" s="35"/>
      <c r="J201" s="63"/>
      <c r="K201" s="63"/>
      <c r="L201" s="63"/>
    </row>
    <row r="202" spans="1:12" s="64" customFormat="1" ht="15.75" customHeight="1">
      <c r="A202" s="117"/>
      <c r="B202" s="152" t="s">
        <v>225</v>
      </c>
      <c r="C202" s="136" t="s">
        <v>45</v>
      </c>
      <c r="D202" s="122">
        <v>875</v>
      </c>
      <c r="E202" s="153"/>
      <c r="F202" s="60"/>
      <c r="G202" s="71">
        <f aca="true" t="shared" si="5" ref="G202:G209">D202*E202</f>
        <v>0</v>
      </c>
      <c r="H202" s="35"/>
      <c r="I202" s="35"/>
      <c r="J202" s="63"/>
      <c r="K202" s="63"/>
      <c r="L202" s="63"/>
    </row>
    <row r="203" spans="1:12" s="64" customFormat="1" ht="15.75" customHeight="1">
      <c r="A203" s="117"/>
      <c r="B203" s="152" t="s">
        <v>270</v>
      </c>
      <c r="C203" s="136" t="s">
        <v>45</v>
      </c>
      <c r="D203" s="66">
        <v>245</v>
      </c>
      <c r="E203" s="153"/>
      <c r="F203" s="60"/>
      <c r="G203" s="71">
        <f t="shared" si="5"/>
        <v>0</v>
      </c>
      <c r="H203" s="35"/>
      <c r="I203" s="35"/>
      <c r="J203" s="63"/>
      <c r="K203" s="63"/>
      <c r="L203" s="63"/>
    </row>
    <row r="204" spans="1:12" s="64" customFormat="1" ht="15.75" customHeight="1">
      <c r="A204" s="117"/>
      <c r="B204" s="152" t="s">
        <v>226</v>
      </c>
      <c r="C204" s="136" t="s">
        <v>45</v>
      </c>
      <c r="D204" s="66">
        <v>940</v>
      </c>
      <c r="E204" s="153"/>
      <c r="F204" s="60"/>
      <c r="G204" s="71">
        <f t="shared" si="5"/>
        <v>0</v>
      </c>
      <c r="H204" s="35"/>
      <c r="I204" s="35"/>
      <c r="J204" s="63"/>
      <c r="K204" s="63"/>
      <c r="L204" s="63"/>
    </row>
    <row r="205" spans="1:12" s="64" customFormat="1" ht="15.75" customHeight="1">
      <c r="A205" s="117"/>
      <c r="B205" s="152" t="s">
        <v>227</v>
      </c>
      <c r="C205" s="136" t="s">
        <v>45</v>
      </c>
      <c r="D205" s="66">
        <v>160</v>
      </c>
      <c r="E205" s="153"/>
      <c r="F205" s="60"/>
      <c r="G205" s="71">
        <f t="shared" si="5"/>
        <v>0</v>
      </c>
      <c r="H205" s="35"/>
      <c r="I205" s="35"/>
      <c r="J205" s="63"/>
      <c r="K205" s="63"/>
      <c r="L205" s="63"/>
    </row>
    <row r="206" spans="1:12" s="64" customFormat="1" ht="15.75" customHeight="1">
      <c r="A206" s="117" t="s">
        <v>205</v>
      </c>
      <c r="B206" s="135" t="s">
        <v>206</v>
      </c>
      <c r="H206" s="35"/>
      <c r="I206" s="35"/>
      <c r="J206" s="63"/>
      <c r="K206" s="63"/>
      <c r="L206" s="63"/>
    </row>
    <row r="207" spans="1:12" s="64" customFormat="1" ht="15.75" customHeight="1">
      <c r="A207" s="117"/>
      <c r="B207" s="152" t="s">
        <v>236</v>
      </c>
      <c r="C207" s="136" t="s">
        <v>45</v>
      </c>
      <c r="D207" s="136">
        <v>20</v>
      </c>
      <c r="E207" s="41"/>
      <c r="F207" s="60"/>
      <c r="G207" s="71">
        <f t="shared" si="5"/>
        <v>0</v>
      </c>
      <c r="H207" s="35"/>
      <c r="I207" s="35"/>
      <c r="J207" s="63"/>
      <c r="K207" s="63"/>
      <c r="L207" s="63"/>
    </row>
    <row r="208" spans="1:12" s="64" customFormat="1" ht="15.75" customHeight="1">
      <c r="A208" s="155" t="s">
        <v>228</v>
      </c>
      <c r="B208" s="154" t="s">
        <v>97</v>
      </c>
      <c r="H208" s="35"/>
      <c r="I208" s="35"/>
      <c r="J208" s="63"/>
      <c r="K208" s="63"/>
      <c r="L208" s="63"/>
    </row>
    <row r="209" spans="1:12" s="64" customFormat="1" ht="15.75" customHeight="1">
      <c r="A209" s="155"/>
      <c r="B209" s="152" t="s">
        <v>315</v>
      </c>
      <c r="C209" s="136" t="s">
        <v>62</v>
      </c>
      <c r="D209" s="136">
        <v>6</v>
      </c>
      <c r="E209" s="41"/>
      <c r="F209" s="60"/>
      <c r="G209" s="71">
        <f t="shared" si="5"/>
        <v>0</v>
      </c>
      <c r="H209" s="35"/>
      <c r="I209" s="35"/>
      <c r="J209" s="63"/>
      <c r="K209" s="63"/>
      <c r="L209" s="63"/>
    </row>
    <row r="210" spans="1:12" s="64" customFormat="1" ht="23.25" customHeight="1">
      <c r="A210" s="101"/>
      <c r="B210" s="29" t="str">
        <f>A195</f>
        <v> 3.6</v>
      </c>
      <c r="C210" s="31" t="s">
        <v>7</v>
      </c>
      <c r="D210" s="30"/>
      <c r="E210" s="32"/>
      <c r="F210" s="33"/>
      <c r="G210" s="34">
        <f>SUM(G197:G209)</f>
        <v>0</v>
      </c>
      <c r="H210" s="35"/>
      <c r="I210" s="35"/>
      <c r="J210" s="63"/>
      <c r="K210" s="63"/>
      <c r="L210" s="63"/>
    </row>
    <row r="211" spans="1:12" s="64" customFormat="1" ht="15">
      <c r="A211" s="101"/>
      <c r="B211" s="29"/>
      <c r="C211" s="31"/>
      <c r="D211" s="30"/>
      <c r="E211" s="32"/>
      <c r="F211" s="33"/>
      <c r="G211" s="75"/>
      <c r="H211" s="35"/>
      <c r="I211" s="35"/>
      <c r="J211" s="63"/>
      <c r="K211" s="63"/>
      <c r="L211" s="63"/>
    </row>
    <row r="212" spans="1:12" s="64" customFormat="1" ht="15">
      <c r="A212" s="80" t="s">
        <v>178</v>
      </c>
      <c r="B212" s="81" t="s">
        <v>48</v>
      </c>
      <c r="C212" s="31"/>
      <c r="D212" s="30"/>
      <c r="E212" s="32"/>
      <c r="F212" s="33"/>
      <c r="G212" s="75"/>
      <c r="H212" s="35"/>
      <c r="I212" s="35"/>
      <c r="J212" s="63"/>
      <c r="K212" s="63"/>
      <c r="L212" s="63"/>
    </row>
    <row r="213" spans="1:20" s="28" customFormat="1" ht="15">
      <c r="A213" s="161" t="s">
        <v>179</v>
      </c>
      <c r="B213" s="158" t="s">
        <v>73</v>
      </c>
      <c r="C213" s="119"/>
      <c r="D213" s="140"/>
      <c r="E213" s="122"/>
      <c r="F213" s="94"/>
      <c r="G213" s="93"/>
      <c r="H213" s="35"/>
      <c r="I213" s="35"/>
      <c r="J213" s="138"/>
      <c r="K213" s="138"/>
      <c r="L213" s="138"/>
      <c r="M213" s="106"/>
      <c r="N213" s="106"/>
      <c r="O213" s="106"/>
      <c r="P213" s="106"/>
      <c r="Q213" s="106"/>
      <c r="R213" s="106"/>
      <c r="S213" s="106"/>
      <c r="T213" s="106"/>
    </row>
    <row r="214" spans="1:20" s="28" customFormat="1" ht="15">
      <c r="A214" s="161"/>
      <c r="B214" s="25" t="s">
        <v>93</v>
      </c>
      <c r="C214" s="162" t="s">
        <v>45</v>
      </c>
      <c r="D214" s="122">
        <v>130</v>
      </c>
      <c r="E214" s="26"/>
      <c r="F214" s="92"/>
      <c r="G214" s="141">
        <f>D214*E214</f>
        <v>0</v>
      </c>
      <c r="H214" s="35"/>
      <c r="I214" s="35"/>
      <c r="J214" s="138"/>
      <c r="K214" s="138"/>
      <c r="L214" s="138"/>
      <c r="M214" s="106"/>
      <c r="N214" s="106"/>
      <c r="O214" s="106"/>
      <c r="P214" s="106"/>
      <c r="Q214" s="106"/>
      <c r="R214" s="106"/>
      <c r="S214" s="106"/>
      <c r="T214" s="106"/>
    </row>
    <row r="215" spans="1:12" s="64" customFormat="1" ht="15.75">
      <c r="A215" s="163" t="s">
        <v>180</v>
      </c>
      <c r="B215" s="158" t="s">
        <v>41</v>
      </c>
      <c r="C215" s="119"/>
      <c r="D215" s="126"/>
      <c r="E215" s="122"/>
      <c r="F215" s="96"/>
      <c r="G215"/>
      <c r="H215" s="106"/>
      <c r="J215" s="63"/>
      <c r="K215" s="63"/>
      <c r="L215" s="63"/>
    </row>
    <row r="216" spans="1:20" s="28" customFormat="1" ht="15">
      <c r="A216" s="163"/>
      <c r="B216" s="156" t="s">
        <v>268</v>
      </c>
      <c r="C216" s="119" t="s">
        <v>45</v>
      </c>
      <c r="D216" s="126">
        <v>2225</v>
      </c>
      <c r="E216" s="26"/>
      <c r="F216" s="94"/>
      <c r="G216" s="141">
        <f aca="true" t="shared" si="6" ref="G216:G223">D216*E216</f>
        <v>0</v>
      </c>
      <c r="H216" s="106"/>
      <c r="I216" s="37"/>
      <c r="J216" s="138"/>
      <c r="K216" s="138"/>
      <c r="L216" s="138"/>
      <c r="M216" s="106"/>
      <c r="N216" s="106"/>
      <c r="O216" s="106"/>
      <c r="P216" s="106"/>
      <c r="Q216" s="106"/>
      <c r="R216" s="106"/>
      <c r="S216" s="106"/>
      <c r="T216" s="106"/>
    </row>
    <row r="217" spans="1:20" s="28" customFormat="1" ht="15">
      <c r="A217" s="163"/>
      <c r="B217" s="156" t="s">
        <v>242</v>
      </c>
      <c r="C217" s="119" t="s">
        <v>45</v>
      </c>
      <c r="D217" s="126">
        <v>1910</v>
      </c>
      <c r="E217" s="26"/>
      <c r="F217" s="94"/>
      <c r="G217" s="141">
        <f t="shared" si="6"/>
        <v>0</v>
      </c>
      <c r="H217" s="106"/>
      <c r="I217" s="37"/>
      <c r="J217" s="138"/>
      <c r="K217" s="138"/>
      <c r="L217" s="138"/>
      <c r="M217" s="106"/>
      <c r="N217" s="106"/>
      <c r="O217" s="106"/>
      <c r="P217" s="106"/>
      <c r="Q217" s="106"/>
      <c r="R217" s="106"/>
      <c r="S217" s="106"/>
      <c r="T217" s="106"/>
    </row>
    <row r="218" spans="1:20" s="28" customFormat="1" ht="15">
      <c r="A218" s="163"/>
      <c r="B218" s="156" t="s">
        <v>243</v>
      </c>
      <c r="C218" s="119" t="s">
        <v>45</v>
      </c>
      <c r="D218" s="126">
        <v>130</v>
      </c>
      <c r="E218" s="26"/>
      <c r="F218" s="94"/>
      <c r="G218" s="141">
        <f t="shared" si="6"/>
        <v>0</v>
      </c>
      <c r="H218" s="106"/>
      <c r="I218" s="37"/>
      <c r="J218" s="138"/>
      <c r="K218" s="138"/>
      <c r="L218" s="138"/>
      <c r="M218" s="106"/>
      <c r="N218" s="106"/>
      <c r="O218" s="106"/>
      <c r="P218" s="106"/>
      <c r="Q218" s="106"/>
      <c r="R218" s="106"/>
      <c r="S218" s="106"/>
      <c r="T218" s="106"/>
    </row>
    <row r="219" spans="1:20" s="28" customFormat="1" ht="15">
      <c r="A219" s="163"/>
      <c r="B219" s="156" t="s">
        <v>269</v>
      </c>
      <c r="C219" s="119" t="s">
        <v>45</v>
      </c>
      <c r="D219" s="126">
        <v>25</v>
      </c>
      <c r="E219" s="26"/>
      <c r="F219" s="94"/>
      <c r="G219" s="141">
        <f t="shared" si="6"/>
        <v>0</v>
      </c>
      <c r="H219" s="106"/>
      <c r="I219" s="37"/>
      <c r="J219" s="138"/>
      <c r="K219" s="138"/>
      <c r="L219" s="138"/>
      <c r="M219" s="106"/>
      <c r="N219" s="106"/>
      <c r="O219" s="106"/>
      <c r="P219" s="106"/>
      <c r="Q219" s="106"/>
      <c r="R219" s="106"/>
      <c r="S219" s="106"/>
      <c r="T219" s="106"/>
    </row>
    <row r="220" spans="1:20" s="28" customFormat="1" ht="15">
      <c r="A220" s="163"/>
      <c r="B220" s="171" t="s">
        <v>198</v>
      </c>
      <c r="C220" s="119" t="s">
        <v>45</v>
      </c>
      <c r="D220" s="126">
        <v>10</v>
      </c>
      <c r="E220" s="26"/>
      <c r="F220" s="94"/>
      <c r="G220" s="141">
        <f t="shared" si="6"/>
        <v>0</v>
      </c>
      <c r="H220" s="106"/>
      <c r="I220" s="106"/>
      <c r="J220" s="138"/>
      <c r="K220" s="138"/>
      <c r="L220" s="138"/>
      <c r="M220" s="106"/>
      <c r="N220" s="106"/>
      <c r="O220" s="106"/>
      <c r="P220" s="106"/>
      <c r="Q220" s="106"/>
      <c r="R220" s="106"/>
      <c r="S220" s="106"/>
      <c r="T220" s="106"/>
    </row>
    <row r="221" spans="1:20" s="28" customFormat="1" ht="15">
      <c r="A221" s="163"/>
      <c r="B221" s="171" t="s">
        <v>320</v>
      </c>
      <c r="C221" s="119" t="s">
        <v>45</v>
      </c>
      <c r="D221" s="126">
        <v>10</v>
      </c>
      <c r="E221" s="26"/>
      <c r="F221" s="96"/>
      <c r="G221" s="141">
        <f t="shared" si="6"/>
        <v>0</v>
      </c>
      <c r="H221" s="106"/>
      <c r="I221" s="106"/>
      <c r="J221" s="138"/>
      <c r="K221" s="138"/>
      <c r="L221" s="138"/>
      <c r="M221" s="106"/>
      <c r="N221" s="106"/>
      <c r="O221" s="106"/>
      <c r="P221" s="106"/>
      <c r="Q221" s="106"/>
      <c r="R221" s="106"/>
      <c r="S221" s="106"/>
      <c r="T221" s="106"/>
    </row>
    <row r="222" spans="1:20" s="28" customFormat="1" ht="15">
      <c r="A222" s="163"/>
      <c r="B222" s="171" t="s">
        <v>318</v>
      </c>
      <c r="C222" s="119" t="s">
        <v>45</v>
      </c>
      <c r="D222" s="126">
        <f>D217+D218</f>
        <v>2040</v>
      </c>
      <c r="E222" s="26"/>
      <c r="F222" s="96"/>
      <c r="G222" s="141">
        <f>D222*E222</f>
        <v>0</v>
      </c>
      <c r="H222" s="106"/>
      <c r="I222" s="106"/>
      <c r="J222" s="138"/>
      <c r="K222" s="138"/>
      <c r="L222" s="138"/>
      <c r="M222" s="106"/>
      <c r="N222" s="106"/>
      <c r="O222" s="106"/>
      <c r="P222" s="106"/>
      <c r="Q222" s="106"/>
      <c r="R222" s="106"/>
      <c r="S222" s="106"/>
      <c r="T222" s="106"/>
    </row>
    <row r="223" spans="1:20" s="28" customFormat="1" ht="15">
      <c r="A223" s="163"/>
      <c r="B223" s="171" t="s">
        <v>319</v>
      </c>
      <c r="C223" s="119" t="s">
        <v>66</v>
      </c>
      <c r="D223" s="126">
        <v>37</v>
      </c>
      <c r="E223" s="26"/>
      <c r="F223" s="96"/>
      <c r="G223" s="141">
        <f t="shared" si="6"/>
        <v>0</v>
      </c>
      <c r="H223" s="106"/>
      <c r="I223" s="106"/>
      <c r="J223" s="138"/>
      <c r="K223" s="138"/>
      <c r="L223" s="138"/>
      <c r="M223" s="106"/>
      <c r="N223" s="106"/>
      <c r="O223" s="106"/>
      <c r="P223" s="106"/>
      <c r="Q223" s="106"/>
      <c r="R223" s="106"/>
      <c r="S223" s="106"/>
      <c r="T223" s="106"/>
    </row>
    <row r="224" spans="1:20" s="28" customFormat="1" ht="15.75">
      <c r="A224" s="163" t="s">
        <v>181</v>
      </c>
      <c r="B224" s="164" t="s">
        <v>199</v>
      </c>
      <c r="C224" s="119"/>
      <c r="D224" s="122"/>
      <c r="E224" s="122"/>
      <c r="F224" s="96"/>
      <c r="G224"/>
      <c r="H224" s="106"/>
      <c r="I224" s="106"/>
      <c r="J224" s="138"/>
      <c r="K224" s="138"/>
      <c r="L224" s="138"/>
      <c r="M224" s="106"/>
      <c r="N224" s="106"/>
      <c r="O224" s="106"/>
      <c r="P224" s="106"/>
      <c r="Q224" s="106"/>
      <c r="R224" s="106"/>
      <c r="S224" s="106"/>
      <c r="T224" s="106"/>
    </row>
    <row r="225" spans="1:20" s="28" customFormat="1" ht="15">
      <c r="A225" s="165"/>
      <c r="B225" s="127" t="s">
        <v>92</v>
      </c>
      <c r="C225" s="119" t="s">
        <v>66</v>
      </c>
      <c r="D225" s="126">
        <v>10</v>
      </c>
      <c r="E225" s="26"/>
      <c r="F225" s="94"/>
      <c r="G225" s="141">
        <f>D225*E225</f>
        <v>0</v>
      </c>
      <c r="H225" s="106"/>
      <c r="I225" s="106"/>
      <c r="J225" s="138"/>
      <c r="K225" s="138"/>
      <c r="L225" s="138"/>
      <c r="M225" s="106"/>
      <c r="N225" s="106"/>
      <c r="O225" s="106"/>
      <c r="P225" s="106"/>
      <c r="Q225" s="106"/>
      <c r="R225" s="106"/>
      <c r="S225" s="106"/>
      <c r="T225" s="106"/>
    </row>
    <row r="226" spans="1:20" s="28" customFormat="1" ht="15">
      <c r="A226" s="165"/>
      <c r="B226" s="127" t="s">
        <v>80</v>
      </c>
      <c r="C226" s="119" t="s">
        <v>66</v>
      </c>
      <c r="D226" s="126">
        <v>15</v>
      </c>
      <c r="E226" s="26"/>
      <c r="F226" s="96"/>
      <c r="G226" s="141">
        <f>D226*E226</f>
        <v>0</v>
      </c>
      <c r="H226" s="106"/>
      <c r="I226" s="106"/>
      <c r="J226" s="138"/>
      <c r="K226" s="138"/>
      <c r="L226" s="138"/>
      <c r="M226" s="106"/>
      <c r="N226" s="106"/>
      <c r="O226" s="106"/>
      <c r="P226" s="106"/>
      <c r="Q226" s="106"/>
      <c r="R226" s="106"/>
      <c r="S226" s="106"/>
      <c r="T226" s="106"/>
    </row>
    <row r="227" spans="1:20" s="28" customFormat="1" ht="15">
      <c r="A227" s="165"/>
      <c r="B227" s="127" t="s">
        <v>300</v>
      </c>
      <c r="C227" s="119" t="s">
        <v>66</v>
      </c>
      <c r="D227" s="126">
        <v>4</v>
      </c>
      <c r="E227" s="26"/>
      <c r="F227" s="96"/>
      <c r="G227" s="141">
        <f>D227*E227</f>
        <v>0</v>
      </c>
      <c r="H227" s="106"/>
      <c r="I227" s="106"/>
      <c r="J227" s="138"/>
      <c r="K227" s="138"/>
      <c r="L227" s="138"/>
      <c r="M227" s="106"/>
      <c r="N227" s="106"/>
      <c r="O227" s="106"/>
      <c r="P227" s="106"/>
      <c r="Q227" s="106"/>
      <c r="R227" s="106"/>
      <c r="S227" s="106"/>
      <c r="T227" s="106"/>
    </row>
    <row r="228" spans="1:20" s="28" customFormat="1" ht="15.75">
      <c r="A228" s="163" t="s">
        <v>182</v>
      </c>
      <c r="B228" s="164" t="s">
        <v>81</v>
      </c>
      <c r="C228" s="166"/>
      <c r="D228" s="122"/>
      <c r="E228" s="122"/>
      <c r="F228" s="95"/>
      <c r="G228"/>
      <c r="H228" s="106"/>
      <c r="I228" s="106"/>
      <c r="J228" s="138"/>
      <c r="K228" s="138"/>
      <c r="L228" s="138"/>
      <c r="M228" s="106"/>
      <c r="N228" s="106"/>
      <c r="O228" s="106"/>
      <c r="P228" s="106"/>
      <c r="Q228" s="106"/>
      <c r="R228" s="106"/>
      <c r="S228" s="106"/>
      <c r="T228" s="106"/>
    </row>
    <row r="229" spans="1:20" s="28" customFormat="1" ht="15">
      <c r="A229" s="163"/>
      <c r="B229" s="127" t="s">
        <v>212</v>
      </c>
      <c r="C229" s="166" t="s">
        <v>66</v>
      </c>
      <c r="D229" s="122">
        <v>1</v>
      </c>
      <c r="E229" s="26"/>
      <c r="F229" s="95"/>
      <c r="G229" s="141">
        <f>D229*E229</f>
        <v>0</v>
      </c>
      <c r="H229" s="106"/>
      <c r="I229" s="106"/>
      <c r="J229" s="138"/>
      <c r="K229" s="138"/>
      <c r="L229" s="138"/>
      <c r="M229" s="106"/>
      <c r="N229" s="106"/>
      <c r="O229" s="106"/>
      <c r="P229" s="106"/>
      <c r="Q229" s="106"/>
      <c r="R229" s="106"/>
      <c r="S229" s="106"/>
      <c r="T229" s="106"/>
    </row>
    <row r="230" spans="1:20" s="28" customFormat="1" ht="15.75">
      <c r="A230" s="163" t="s">
        <v>183</v>
      </c>
      <c r="B230" s="164" t="s">
        <v>100</v>
      </c>
      <c r="C230" s="166"/>
      <c r="D230" s="122"/>
      <c r="E230" s="122"/>
      <c r="F230" s="95"/>
      <c r="G230"/>
      <c r="H230" s="106"/>
      <c r="I230" s="106"/>
      <c r="J230" s="138"/>
      <c r="K230" s="138"/>
      <c r="L230" s="138"/>
      <c r="M230" s="106"/>
      <c r="N230" s="106"/>
      <c r="O230" s="106"/>
      <c r="P230" s="106"/>
      <c r="Q230" s="106"/>
      <c r="R230" s="106"/>
      <c r="S230" s="106"/>
      <c r="T230" s="106"/>
    </row>
    <row r="231" spans="1:20" s="28" customFormat="1" ht="15">
      <c r="A231" s="163"/>
      <c r="B231" s="27" t="s">
        <v>301</v>
      </c>
      <c r="C231" s="166" t="s">
        <v>66</v>
      </c>
      <c r="D231" s="122">
        <v>8</v>
      </c>
      <c r="E231" s="26"/>
      <c r="F231" s="95"/>
      <c r="G231" s="141">
        <f>D231*E231</f>
        <v>0</v>
      </c>
      <c r="H231" s="106"/>
      <c r="I231" s="106"/>
      <c r="J231" s="138"/>
      <c r="K231" s="138"/>
      <c r="L231" s="138"/>
      <c r="M231" s="106"/>
      <c r="N231" s="106"/>
      <c r="O231" s="106"/>
      <c r="P231" s="106"/>
      <c r="Q231" s="106"/>
      <c r="R231" s="106"/>
      <c r="S231" s="106"/>
      <c r="T231" s="106"/>
    </row>
    <row r="232" spans="1:20" s="28" customFormat="1" ht="15">
      <c r="A232" s="163"/>
      <c r="B232" s="27" t="s">
        <v>302</v>
      </c>
      <c r="C232" s="166" t="s">
        <v>45</v>
      </c>
      <c r="D232" s="122">
        <v>315</v>
      </c>
      <c r="E232" s="26"/>
      <c r="F232" s="95"/>
      <c r="G232" s="141">
        <f>D232*E232</f>
        <v>0</v>
      </c>
      <c r="H232" s="106"/>
      <c r="I232" s="106"/>
      <c r="J232" s="138"/>
      <c r="K232" s="138"/>
      <c r="L232" s="138"/>
      <c r="M232" s="106"/>
      <c r="N232" s="106"/>
      <c r="O232" s="106"/>
      <c r="P232" s="106"/>
      <c r="Q232" s="106"/>
      <c r="R232" s="106"/>
      <c r="S232" s="106"/>
      <c r="T232" s="106"/>
    </row>
    <row r="233" spans="1:20" s="28" customFormat="1" ht="15.75">
      <c r="A233" s="163" t="s">
        <v>321</v>
      </c>
      <c r="B233" s="164" t="s">
        <v>322</v>
      </c>
      <c r="C233" s="166"/>
      <c r="D233" s="122"/>
      <c r="E233" s="122"/>
      <c r="F233" s="95"/>
      <c r="G233"/>
      <c r="H233" s="106"/>
      <c r="I233" s="106"/>
      <c r="J233" s="138"/>
      <c r="K233" s="138"/>
      <c r="L233" s="138"/>
      <c r="M233" s="106"/>
      <c r="N233" s="106"/>
      <c r="O233" s="106"/>
      <c r="P233" s="106"/>
      <c r="Q233" s="106"/>
      <c r="R233" s="106"/>
      <c r="S233" s="106"/>
      <c r="T233" s="106"/>
    </row>
    <row r="234" spans="1:20" s="28" customFormat="1" ht="15">
      <c r="A234" s="163"/>
      <c r="B234" s="127" t="s">
        <v>322</v>
      </c>
      <c r="C234" s="166" t="s">
        <v>61</v>
      </c>
      <c r="D234" s="122">
        <v>1</v>
      </c>
      <c r="E234" s="26"/>
      <c r="F234" s="95"/>
      <c r="G234" s="141">
        <f>D234*E234</f>
        <v>0</v>
      </c>
      <c r="H234" s="106"/>
      <c r="I234" s="106"/>
      <c r="J234" s="138"/>
      <c r="K234" s="138"/>
      <c r="L234" s="138"/>
      <c r="M234" s="106"/>
      <c r="N234" s="106"/>
      <c r="O234" s="106"/>
      <c r="P234" s="106"/>
      <c r="Q234" s="106"/>
      <c r="R234" s="106"/>
      <c r="S234" s="106"/>
      <c r="T234" s="106"/>
    </row>
    <row r="235" spans="1:12" s="64" customFormat="1" ht="24" customHeight="1">
      <c r="A235" s="101"/>
      <c r="B235" s="29" t="s">
        <v>46</v>
      </c>
      <c r="C235" s="31"/>
      <c r="D235" s="30" t="s">
        <v>7</v>
      </c>
      <c r="E235" s="32"/>
      <c r="F235" s="33"/>
      <c r="G235" s="34">
        <f>SUM(G214:G234)</f>
        <v>0</v>
      </c>
      <c r="J235" s="63"/>
      <c r="K235" s="63"/>
      <c r="L235" s="63"/>
    </row>
    <row r="236" spans="1:20" s="28" customFormat="1" ht="15">
      <c r="A236" s="104"/>
      <c r="B236" s="103"/>
      <c r="C236" s="31"/>
      <c r="D236" s="30"/>
      <c r="E236" s="32"/>
      <c r="F236" s="33"/>
      <c r="G236" s="93"/>
      <c r="H236" s="106"/>
      <c r="I236" s="106"/>
      <c r="J236" s="138"/>
      <c r="K236" s="138"/>
      <c r="L236" s="138"/>
      <c r="M236" s="106"/>
      <c r="N236" s="106"/>
      <c r="O236" s="106"/>
      <c r="P236" s="106"/>
      <c r="Q236" s="106"/>
      <c r="R236" s="106"/>
      <c r="S236" s="106"/>
      <c r="T236" s="106"/>
    </row>
    <row r="237" spans="1:20" s="28" customFormat="1" ht="15">
      <c r="A237" s="80" t="s">
        <v>77</v>
      </c>
      <c r="B237" s="81" t="s">
        <v>49</v>
      </c>
      <c r="C237" s="82"/>
      <c r="D237" s="83">
        <v>0</v>
      </c>
      <c r="E237" s="22"/>
      <c r="F237" s="23"/>
      <c r="G237" s="24"/>
      <c r="H237" s="106"/>
      <c r="I237" s="106"/>
      <c r="J237" s="138"/>
      <c r="K237" s="138"/>
      <c r="L237" s="138"/>
      <c r="M237" s="106"/>
      <c r="N237" s="106"/>
      <c r="O237" s="106"/>
      <c r="P237" s="106"/>
      <c r="Q237" s="106"/>
      <c r="R237" s="106"/>
      <c r="S237" s="106"/>
      <c r="T237" s="106"/>
    </row>
    <row r="238" spans="1:20" s="28" customFormat="1" ht="15">
      <c r="A238" s="80" t="s">
        <v>78</v>
      </c>
      <c r="B238" s="99" t="s">
        <v>267</v>
      </c>
      <c r="C238" s="82"/>
      <c r="D238" s="37"/>
      <c r="E238" s="22"/>
      <c r="F238" s="92"/>
      <c r="G238" s="93"/>
      <c r="H238" s="106"/>
      <c r="I238" s="106"/>
      <c r="J238" s="138"/>
      <c r="K238" s="138"/>
      <c r="L238" s="138"/>
      <c r="M238" s="106"/>
      <c r="N238" s="106"/>
      <c r="O238" s="106"/>
      <c r="P238" s="106"/>
      <c r="Q238" s="106"/>
      <c r="R238" s="106"/>
      <c r="S238" s="106"/>
      <c r="T238" s="106"/>
    </row>
    <row r="239" spans="1:20" s="28" customFormat="1" ht="15.75">
      <c r="A239" s="101"/>
      <c r="B239" s="111" t="s">
        <v>312</v>
      </c>
      <c r="C239" s="100" t="s">
        <v>66</v>
      </c>
      <c r="D239" s="66">
        <v>4</v>
      </c>
      <c r="E239" s="130"/>
      <c r="F239" s="94"/>
      <c r="G239" s="71">
        <f>D239*E239</f>
        <v>0</v>
      </c>
      <c r="H239" s="106"/>
      <c r="I239" s="139"/>
      <c r="J239" s="138"/>
      <c r="K239" s="138"/>
      <c r="L239" s="138"/>
      <c r="M239" s="106"/>
      <c r="N239" s="106"/>
      <c r="O239" s="106"/>
      <c r="P239" s="106"/>
      <c r="Q239" s="106"/>
      <c r="R239" s="106"/>
      <c r="S239" s="106"/>
      <c r="T239" s="106"/>
    </row>
    <row r="240" spans="1:20" s="28" customFormat="1" ht="15.75">
      <c r="A240" s="80" t="s">
        <v>130</v>
      </c>
      <c r="B240" s="99" t="s">
        <v>278</v>
      </c>
      <c r="C240" s="100"/>
      <c r="D240" s="62"/>
      <c r="E240" s="131"/>
      <c r="F240" s="94"/>
      <c r="G240" s="93"/>
      <c r="H240" s="106"/>
      <c r="I240" s="139"/>
      <c r="J240" s="138"/>
      <c r="K240" s="138"/>
      <c r="L240" s="138"/>
      <c r="M240" s="106"/>
      <c r="N240" s="106"/>
      <c r="O240" s="106"/>
      <c r="P240" s="106"/>
      <c r="Q240" s="106"/>
      <c r="R240" s="106"/>
      <c r="S240" s="106"/>
      <c r="T240" s="106"/>
    </row>
    <row r="241" spans="1:20" s="28" customFormat="1" ht="15.75">
      <c r="A241" s="80"/>
      <c r="B241" s="111" t="s">
        <v>311</v>
      </c>
      <c r="C241" s="82" t="s">
        <v>45</v>
      </c>
      <c r="D241" s="66">
        <v>54</v>
      </c>
      <c r="E241" s="130"/>
      <c r="F241" s="92"/>
      <c r="G241" s="71">
        <f>D241*E241</f>
        <v>0</v>
      </c>
      <c r="H241" s="106"/>
      <c r="I241" s="139"/>
      <c r="J241" s="138"/>
      <c r="K241" s="138"/>
      <c r="L241" s="138"/>
      <c r="M241" s="106"/>
      <c r="N241" s="106"/>
      <c r="O241" s="106"/>
      <c r="P241" s="106"/>
      <c r="Q241" s="106"/>
      <c r="R241" s="106"/>
      <c r="S241" s="106"/>
      <c r="T241" s="106"/>
    </row>
    <row r="242" spans="1:20" s="28" customFormat="1" ht="15.75">
      <c r="A242" s="80" t="s">
        <v>131</v>
      </c>
      <c r="B242" s="99" t="s">
        <v>277</v>
      </c>
      <c r="C242" s="82"/>
      <c r="D242" s="66"/>
      <c r="E242" s="131"/>
      <c r="F242" s="92"/>
      <c r="G242" s="36"/>
      <c r="H242" s="106"/>
      <c r="I242" s="139"/>
      <c r="J242" s="138"/>
      <c r="K242" s="138"/>
      <c r="L242" s="138"/>
      <c r="M242" s="106"/>
      <c r="N242" s="106"/>
      <c r="O242" s="106"/>
      <c r="P242" s="106"/>
      <c r="Q242" s="106"/>
      <c r="R242" s="106"/>
      <c r="S242" s="106"/>
      <c r="T242" s="106"/>
    </row>
    <row r="243" spans="1:20" s="28" customFormat="1" ht="15.75">
      <c r="A243" s="80"/>
      <c r="B243" s="111" t="s">
        <v>307</v>
      </c>
      <c r="C243" s="82" t="s">
        <v>45</v>
      </c>
      <c r="D243" s="66">
        <v>682</v>
      </c>
      <c r="E243" s="130"/>
      <c r="F243" s="92"/>
      <c r="G243" s="71">
        <f>D243*E243</f>
        <v>0</v>
      </c>
      <c r="H243" s="106"/>
      <c r="I243" s="139"/>
      <c r="J243" s="138"/>
      <c r="K243" s="138"/>
      <c r="L243" s="138"/>
      <c r="M243" s="106"/>
      <c r="N243" s="106"/>
      <c r="O243" s="106"/>
      <c r="P243" s="106"/>
      <c r="Q243" s="106"/>
      <c r="R243" s="106"/>
      <c r="S243" s="106"/>
      <c r="T243" s="106"/>
    </row>
    <row r="244" spans="1:20" s="28" customFormat="1" ht="15.75">
      <c r="A244" s="80"/>
      <c r="B244" s="111" t="s">
        <v>308</v>
      </c>
      <c r="C244" s="82" t="s">
        <v>45</v>
      </c>
      <c r="D244" s="66">
        <v>78</v>
      </c>
      <c r="E244" s="130"/>
      <c r="F244" s="92"/>
      <c r="G244" s="71">
        <f>D244*E244</f>
        <v>0</v>
      </c>
      <c r="H244" s="106"/>
      <c r="I244" s="139"/>
      <c r="J244" s="138"/>
      <c r="K244" s="138"/>
      <c r="L244" s="138"/>
      <c r="M244" s="106"/>
      <c r="N244" s="106"/>
      <c r="O244" s="106"/>
      <c r="P244" s="106"/>
      <c r="Q244" s="106"/>
      <c r="R244" s="106"/>
      <c r="S244" s="106"/>
      <c r="T244" s="106"/>
    </row>
    <row r="245" spans="1:20" s="28" customFormat="1" ht="15.75">
      <c r="A245" s="80"/>
      <c r="B245" s="111" t="s">
        <v>309</v>
      </c>
      <c r="C245" s="82" t="s">
        <v>45</v>
      </c>
      <c r="D245" s="66">
        <v>143</v>
      </c>
      <c r="E245" s="130"/>
      <c r="F245" s="92"/>
      <c r="G245" s="71">
        <f>D245*E245</f>
        <v>0</v>
      </c>
      <c r="H245" s="106"/>
      <c r="I245" s="139"/>
      <c r="J245" s="138"/>
      <c r="K245" s="138"/>
      <c r="L245" s="138"/>
      <c r="M245" s="106"/>
      <c r="N245" s="106"/>
      <c r="O245" s="106"/>
      <c r="P245" s="106"/>
      <c r="Q245" s="106"/>
      <c r="R245" s="106"/>
      <c r="S245" s="106"/>
      <c r="T245" s="106"/>
    </row>
    <row r="246" spans="1:20" s="28" customFormat="1" ht="15.75">
      <c r="A246" s="80"/>
      <c r="B246" s="111" t="s">
        <v>310</v>
      </c>
      <c r="C246" s="82" t="s">
        <v>45</v>
      </c>
      <c r="D246" s="66">
        <v>12</v>
      </c>
      <c r="E246" s="130"/>
      <c r="F246" s="92"/>
      <c r="G246" s="71">
        <f>D246*E246</f>
        <v>0</v>
      </c>
      <c r="H246" s="106"/>
      <c r="I246" s="139"/>
      <c r="J246" s="138"/>
      <c r="K246" s="138"/>
      <c r="L246" s="138"/>
      <c r="M246" s="106"/>
      <c r="N246" s="106"/>
      <c r="O246" s="106"/>
      <c r="P246" s="106"/>
      <c r="Q246" s="106"/>
      <c r="R246" s="106"/>
      <c r="S246" s="106"/>
      <c r="T246" s="106"/>
    </row>
    <row r="247" spans="1:20" s="28" customFormat="1" ht="15.75">
      <c r="A247" s="80" t="s">
        <v>156</v>
      </c>
      <c r="B247" s="99" t="s">
        <v>279</v>
      </c>
      <c r="C247" s="95"/>
      <c r="D247" s="108"/>
      <c r="E247" s="131"/>
      <c r="F247" s="95"/>
      <c r="G247" s="93"/>
      <c r="H247" s="106"/>
      <c r="I247" s="139"/>
      <c r="J247" s="138"/>
      <c r="K247" s="138"/>
      <c r="L247" s="138"/>
      <c r="M247" s="106"/>
      <c r="N247" s="106"/>
      <c r="O247" s="106"/>
      <c r="P247" s="106"/>
      <c r="Q247" s="106"/>
      <c r="R247" s="106"/>
      <c r="S247" s="106"/>
      <c r="T247" s="106"/>
    </row>
    <row r="248" spans="1:20" s="28" customFormat="1" ht="15.75">
      <c r="A248" s="80"/>
      <c r="B248" s="111" t="s">
        <v>316</v>
      </c>
      <c r="C248" s="95" t="s">
        <v>45</v>
      </c>
      <c r="D248" s="66">
        <v>115</v>
      </c>
      <c r="E248" s="130"/>
      <c r="F248" s="92"/>
      <c r="G248" s="71">
        <f>D248*E248</f>
        <v>0</v>
      </c>
      <c r="H248" s="106"/>
      <c r="I248" s="139"/>
      <c r="J248" s="138"/>
      <c r="K248" s="138"/>
      <c r="L248" s="138"/>
      <c r="M248" s="106"/>
      <c r="N248" s="106"/>
      <c r="O248" s="106"/>
      <c r="P248" s="106"/>
      <c r="Q248" s="106"/>
      <c r="R248" s="106"/>
      <c r="S248" s="106"/>
      <c r="T248" s="106"/>
    </row>
    <row r="249" spans="1:20" s="28" customFormat="1" ht="15.75">
      <c r="A249" s="80"/>
      <c r="B249" s="111" t="s">
        <v>317</v>
      </c>
      <c r="C249" s="95" t="s">
        <v>45</v>
      </c>
      <c r="D249" s="66">
        <v>30</v>
      </c>
      <c r="E249" s="130"/>
      <c r="F249" s="92"/>
      <c r="G249" s="71">
        <f>D249*E249</f>
        <v>0</v>
      </c>
      <c r="H249" s="106"/>
      <c r="I249" s="139"/>
      <c r="J249" s="138"/>
      <c r="K249" s="138"/>
      <c r="L249" s="138"/>
      <c r="M249" s="106"/>
      <c r="N249" s="106"/>
      <c r="O249" s="106"/>
      <c r="P249" s="106"/>
      <c r="Q249" s="106"/>
      <c r="R249" s="106"/>
      <c r="S249" s="106"/>
      <c r="T249" s="106"/>
    </row>
    <row r="250" spans="1:7" ht="24" customHeight="1">
      <c r="A250" s="28"/>
      <c r="B250" s="29" t="s">
        <v>79</v>
      </c>
      <c r="C250" s="31"/>
      <c r="D250" s="30" t="s">
        <v>7</v>
      </c>
      <c r="E250" s="32"/>
      <c r="F250" s="33"/>
      <c r="G250" s="34">
        <f>SUM(G239:G249)</f>
        <v>0</v>
      </c>
    </row>
    <row r="251" spans="1:7" ht="17.25" customHeight="1">
      <c r="A251" s="28"/>
      <c r="B251" s="29"/>
      <c r="C251" s="31"/>
      <c r="D251" s="30"/>
      <c r="E251" s="32"/>
      <c r="F251" s="33"/>
      <c r="G251" s="75"/>
    </row>
    <row r="252" spans="1:20" s="28" customFormat="1" ht="15">
      <c r="A252" s="80" t="s">
        <v>132</v>
      </c>
      <c r="B252" s="81" t="s">
        <v>197</v>
      </c>
      <c r="C252" s="82"/>
      <c r="D252" s="83">
        <v>0</v>
      </c>
      <c r="E252" s="22"/>
      <c r="F252" s="23"/>
      <c r="G252" s="24"/>
      <c r="H252" s="106"/>
      <c r="I252" s="106"/>
      <c r="J252" s="138"/>
      <c r="K252" s="138"/>
      <c r="L252" s="138"/>
      <c r="M252" s="106"/>
      <c r="N252" s="106"/>
      <c r="O252" s="106"/>
      <c r="P252" s="106"/>
      <c r="Q252" s="106"/>
      <c r="R252" s="106"/>
      <c r="S252" s="106"/>
      <c r="T252" s="106"/>
    </row>
    <row r="253" spans="1:20" s="28" customFormat="1" ht="15">
      <c r="A253" s="80" t="s">
        <v>133</v>
      </c>
      <c r="B253" s="99" t="s">
        <v>196</v>
      </c>
      <c r="C253" s="82"/>
      <c r="D253" s="37"/>
      <c r="E253" s="22"/>
      <c r="F253" s="92"/>
      <c r="G253" s="93"/>
      <c r="H253" s="106"/>
      <c r="I253" s="106"/>
      <c r="J253" s="138"/>
      <c r="K253" s="138"/>
      <c r="L253" s="138"/>
      <c r="M253" s="106"/>
      <c r="N253" s="106"/>
      <c r="O253" s="106"/>
      <c r="P253" s="106"/>
      <c r="Q253" s="106"/>
      <c r="R253" s="106"/>
      <c r="S253" s="106"/>
      <c r="T253" s="106"/>
    </row>
    <row r="254" spans="1:20" s="28" customFormat="1" ht="15.75">
      <c r="A254" s="80" t="s">
        <v>237</v>
      </c>
      <c r="B254" s="105" t="s">
        <v>101</v>
      </c>
      <c r="E254" s="131"/>
      <c r="F254" s="106"/>
      <c r="G254" s="93"/>
      <c r="H254" s="106"/>
      <c r="I254" s="139"/>
      <c r="J254" s="138"/>
      <c r="K254" s="138"/>
      <c r="L254" s="138"/>
      <c r="M254" s="106"/>
      <c r="N254" s="106"/>
      <c r="O254" s="106"/>
      <c r="P254" s="106"/>
      <c r="Q254" s="106"/>
      <c r="R254" s="106"/>
      <c r="S254" s="106"/>
      <c r="T254" s="106"/>
    </row>
    <row r="255" spans="1:20" s="28" customFormat="1" ht="15">
      <c r="A255" s="80"/>
      <c r="B255" s="56" t="s">
        <v>303</v>
      </c>
      <c r="C255" s="100" t="s">
        <v>45</v>
      </c>
      <c r="D255" s="66">
        <v>2715</v>
      </c>
      <c r="E255" s="130"/>
      <c r="F255" s="94"/>
      <c r="G255" s="71">
        <f>D255*E255</f>
        <v>0</v>
      </c>
      <c r="H255" s="106"/>
      <c r="I255" s="118"/>
      <c r="J255" s="138"/>
      <c r="K255" s="138"/>
      <c r="L255" s="138"/>
      <c r="M255" s="106"/>
      <c r="N255" s="106"/>
      <c r="O255" s="106"/>
      <c r="P255" s="106"/>
      <c r="Q255" s="106"/>
      <c r="R255" s="106"/>
      <c r="S255" s="106"/>
      <c r="T255" s="106"/>
    </row>
    <row r="256" spans="1:20" s="28" customFormat="1" ht="15">
      <c r="A256" s="80"/>
      <c r="B256" s="56" t="s">
        <v>304</v>
      </c>
      <c r="C256" s="100" t="s">
        <v>45</v>
      </c>
      <c r="D256" s="66">
        <v>270</v>
      </c>
      <c r="E256" s="114"/>
      <c r="F256" s="94"/>
      <c r="G256" s="113">
        <f>D256*E256</f>
        <v>0</v>
      </c>
      <c r="H256" s="106"/>
      <c r="I256" s="118"/>
      <c r="J256" s="138"/>
      <c r="K256" s="138"/>
      <c r="L256" s="138"/>
      <c r="M256" s="106"/>
      <c r="N256" s="106"/>
      <c r="O256" s="106"/>
      <c r="P256" s="106"/>
      <c r="Q256" s="106"/>
      <c r="R256" s="106"/>
      <c r="S256" s="106"/>
      <c r="T256" s="106"/>
    </row>
    <row r="257" spans="1:20" s="28" customFormat="1" ht="15">
      <c r="A257" s="80" t="s">
        <v>238</v>
      </c>
      <c r="B257" s="105" t="s">
        <v>102</v>
      </c>
      <c r="G257" s="112"/>
      <c r="H257" s="106"/>
      <c r="I257" s="35"/>
      <c r="J257" s="138"/>
      <c r="K257" s="138"/>
      <c r="L257" s="138"/>
      <c r="M257" s="106"/>
      <c r="N257" s="106"/>
      <c r="O257" s="106"/>
      <c r="P257" s="106"/>
      <c r="Q257" s="106"/>
      <c r="R257" s="106"/>
      <c r="S257" s="106"/>
      <c r="T257" s="106"/>
    </row>
    <row r="258" spans="1:20" s="28" customFormat="1" ht="15">
      <c r="A258" s="80"/>
      <c r="B258" s="56" t="s">
        <v>305</v>
      </c>
      <c r="C258" s="100" t="s">
        <v>45</v>
      </c>
      <c r="D258" s="66">
        <v>48</v>
      </c>
      <c r="E258" s="26"/>
      <c r="F258" s="94"/>
      <c r="G258" s="71">
        <f>D258*E258</f>
        <v>0</v>
      </c>
      <c r="H258" s="106"/>
      <c r="I258" s="35"/>
      <c r="J258" s="138"/>
      <c r="K258" s="138"/>
      <c r="L258" s="138"/>
      <c r="M258" s="106"/>
      <c r="N258" s="106"/>
      <c r="O258" s="106"/>
      <c r="P258" s="106"/>
      <c r="Q258" s="106"/>
      <c r="R258" s="106"/>
      <c r="S258" s="106"/>
      <c r="T258" s="106"/>
    </row>
    <row r="259" spans="1:20" s="28" customFormat="1" ht="15.75">
      <c r="A259" s="80" t="s">
        <v>239</v>
      </c>
      <c r="B259" s="99" t="s">
        <v>42</v>
      </c>
      <c r="C259" s="100"/>
      <c r="D259" s="62"/>
      <c r="F259" s="116"/>
      <c r="G259" s="36"/>
      <c r="H259" s="106"/>
      <c r="I259" s="139"/>
      <c r="J259" s="138"/>
      <c r="K259" s="138"/>
      <c r="L259" s="138"/>
      <c r="M259" s="106"/>
      <c r="N259" s="106"/>
      <c r="O259" s="106"/>
      <c r="P259" s="106"/>
      <c r="Q259" s="106"/>
      <c r="R259" s="106"/>
      <c r="S259" s="106"/>
      <c r="T259" s="106"/>
    </row>
    <row r="260" spans="1:20" s="28" customFormat="1" ht="15">
      <c r="A260" s="80"/>
      <c r="B260" s="56" t="s">
        <v>306</v>
      </c>
      <c r="C260" s="95" t="s">
        <v>66</v>
      </c>
      <c r="D260" s="66">
        <v>3</v>
      </c>
      <c r="E260" s="26"/>
      <c r="F260" s="95"/>
      <c r="G260" s="71">
        <f>D260*E260</f>
        <v>0</v>
      </c>
      <c r="H260" s="106"/>
      <c r="I260" s="35"/>
      <c r="J260" s="138"/>
      <c r="K260" s="138"/>
      <c r="L260" s="138"/>
      <c r="M260" s="106"/>
      <c r="N260" s="106"/>
      <c r="O260" s="106"/>
      <c r="P260" s="106"/>
      <c r="Q260" s="106"/>
      <c r="R260" s="106"/>
      <c r="S260" s="106"/>
      <c r="T260" s="106"/>
    </row>
    <row r="261" spans="1:20" s="28" customFormat="1" ht="15.75">
      <c r="A261" s="80"/>
      <c r="H261" s="106"/>
      <c r="I261" s="139"/>
      <c r="J261" s="138"/>
      <c r="K261" s="138"/>
      <c r="L261" s="138"/>
      <c r="M261" s="106"/>
      <c r="N261" s="106"/>
      <c r="O261" s="106"/>
      <c r="P261" s="106"/>
      <c r="Q261" s="106"/>
      <c r="R261" s="106"/>
      <c r="S261" s="106"/>
      <c r="T261" s="106"/>
    </row>
    <row r="262" spans="1:7" ht="20.25" customHeight="1">
      <c r="A262" s="28"/>
      <c r="B262" s="29" t="s">
        <v>177</v>
      </c>
      <c r="C262" s="31"/>
      <c r="D262" s="30" t="s">
        <v>7</v>
      </c>
      <c r="E262" s="32"/>
      <c r="F262" s="33"/>
      <c r="G262" s="34">
        <f>SUM(G255:G260)</f>
        <v>0</v>
      </c>
    </row>
    <row r="263" spans="1:7" ht="15">
      <c r="A263" s="28"/>
      <c r="B263" s="29"/>
      <c r="C263" s="31"/>
      <c r="D263" s="30"/>
      <c r="E263" s="32"/>
      <c r="F263" s="33"/>
      <c r="G263" s="75"/>
    </row>
    <row r="264" spans="2:7" ht="15">
      <c r="B264" s="56" t="s">
        <v>11</v>
      </c>
      <c r="G264" s="37">
        <f>+SUMPRODUCT(E4:E262,D4:D262)</f>
        <v>0</v>
      </c>
    </row>
    <row r="266" spans="2:7" ht="15">
      <c r="B266" s="56" t="s">
        <v>12</v>
      </c>
      <c r="G266" s="73">
        <f>+Safnblað!F26</f>
        <v>0</v>
      </c>
    </row>
    <row r="268" ht="15">
      <c r="G268" s="60" t="str">
        <f>+IF(G266-G264=0,"þetta er rétt",G266-G264)</f>
        <v>þetta er rétt</v>
      </c>
    </row>
  </sheetData>
  <sheetProtection sheet="1" selectLockedCells="1"/>
  <printOptions/>
  <pageMargins left="0.5511811023622047" right="0.2755905511811024" top="0.8661417322834646" bottom="0.5905511811023623" header="0.4330708661417323" footer="0.2362204724409449"/>
  <pageSetup firstPageNumber="115" useFirstPageNumber="1" fitToHeight="9" horizontalDpi="300" verticalDpi="300" orientation="portrait" paperSize="9" scale="79" r:id="rId1"/>
  <headerFooter alignWithMargins="0">
    <oddHeader>&amp;C&amp;"Times New Roman,Bold"Þorraholt - Gatnagerð og lagnir&amp;R&amp;10Tilboðsbók</oddHeader>
  </headerFooter>
  <rowBreaks count="5" manualBreakCount="5">
    <brk id="42" max="6" man="1"/>
    <brk id="101" max="6" man="1"/>
    <brk id="140" max="10" man="1"/>
    <brk id="194" max="10" man="1"/>
    <brk id="236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" sqref="A4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Línuhönnun hf.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Guðmundur Guðnason</dc:creator>
  <cp:keywords/>
  <dc:description/>
  <cp:lastModifiedBy>Guðmundur Guðnason</cp:lastModifiedBy>
  <cp:lastPrinted>2022-11-24T22:51:05Z</cp:lastPrinted>
  <dcterms:created xsi:type="dcterms:W3CDTF">1998-06-09T08:46:39Z</dcterms:created>
  <dcterms:modified xsi:type="dcterms:W3CDTF">2022-11-24T22:54:59Z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anagedMetaDataCompanybe39457e">
    <vt:lpwstr>Garðabær</vt:lpwstr>
  </property>
  <property fmtid="{D5CDD505-2E9C-101B-9397-08002B2CF9AE}" pid="3" name="ManagedMetaDatawpProjecbb8f528e">
    <vt:lpwstr>2424-128</vt:lpwstr>
  </property>
  <property fmtid="{D5CDD505-2E9C-101B-9397-08002B2CF9AE}" pid="4" name="wpCreatedStage">
    <vt:lpwstr>Verkefnavinna</vt:lpwstr>
  </property>
  <property fmtid="{D5CDD505-2E9C-101B-9397-08002B2CF9AE}" pid="5" name="DocumentType">
    <vt:lpwstr/>
  </property>
  <property fmtid="{D5CDD505-2E9C-101B-9397-08002B2CF9AE}" pid="6" name="wpItemLocation">
    <vt:lpwstr>a0cb69f6;1342;917bf4e8;20249;</vt:lpwstr>
  </property>
  <property fmtid="{D5CDD505-2E9C-101B-9397-08002B2CF9AE}" pid="7" name="wpTemplateId">
    <vt:lpwstr/>
  </property>
  <property fmtid="{D5CDD505-2E9C-101B-9397-08002B2CF9AE}" pid="8" name="ContentTypeId">
    <vt:lpwstr>0x010100C18139275C474FD78397B2DE338CEF760072209B85F34F374F98A2819294C3C28F</vt:lpwstr>
  </property>
</Properties>
</file>